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6180" yWindow="1840" windowWidth="22840" windowHeight="17560"/>
  </bookViews>
  <sheets>
    <sheet name="MT Dmanissi" sheetId="1" r:id="rId1"/>
  </sheets>
  <definedNames>
    <definedName name="dap">'MT Dmanissi'!$B$23:$C$23</definedName>
    <definedName name="dapdist">'MT Dmanissi'!$B$28:$C$28</definedName>
    <definedName name="dapmax">'MT Dmanissi'!$B$30:$C$30</definedName>
    <definedName name="dapmin">'MT Dmanissi'!$B$29:$C$29</definedName>
    <definedName name="dapprox">'MT Dmanissi'!$B$25:$C$25</definedName>
    <definedName name="dtart">'MT Dmanissi'!$B$27:$C$27</definedName>
    <definedName name="dtprox">'MT Dmanissi'!$B$24:$C$24</definedName>
    <definedName name="dtsusart">'MT Dmanissi'!$B$26:$C$26</definedName>
    <definedName name="largeur">'MT Dmanissi'!$B$22:$C$22</definedName>
    <definedName name="longueur">'MT Dmanissi'!$B$21:$C$21</definedName>
    <definedName name="magnum">'MT Dmanissi'!$B$31:$C$31</definedName>
    <definedName name="uncif">'MT Dmanissi'!$B$32:$C$32</definedName>
    <definedName name="_xlnm.Print_Area" localSheetId="0">'MT Dmanissi'!$B$19:$U$45</definedName>
    <definedName name="_xlnm.Print_Area">'MT Dmanissi'!$A$46:$G$58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48" i="1"/>
  <c r="C48"/>
  <c r="D48"/>
  <c r="E48"/>
  <c r="F48"/>
  <c r="B49"/>
  <c r="C49"/>
  <c r="D49"/>
  <c r="E49"/>
  <c r="F49"/>
  <c r="B50"/>
  <c r="C50"/>
  <c r="D50"/>
  <c r="E50"/>
  <c r="F50"/>
  <c r="B51"/>
  <c r="C51"/>
  <c r="D51"/>
  <c r="E51"/>
  <c r="F51"/>
  <c r="B52"/>
  <c r="C52"/>
  <c r="D52"/>
  <c r="E52"/>
  <c r="F52"/>
  <c r="B53"/>
  <c r="C53"/>
  <c r="D53"/>
  <c r="E53"/>
  <c r="F53"/>
  <c r="B54"/>
  <c r="C54"/>
  <c r="D54"/>
  <c r="E54"/>
  <c r="F54"/>
  <c r="B55"/>
  <c r="C55"/>
  <c r="D55"/>
  <c r="E55"/>
  <c r="F55"/>
  <c r="B56"/>
  <c r="C56"/>
  <c r="D56"/>
  <c r="E56"/>
  <c r="F56"/>
  <c r="B57"/>
  <c r="C57"/>
  <c r="D57"/>
  <c r="E57"/>
  <c r="F57"/>
  <c r="B58"/>
  <c r="C58"/>
  <c r="D58"/>
  <c r="E58"/>
  <c r="F58"/>
  <c r="F47"/>
  <c r="E47"/>
  <c r="D47"/>
  <c r="C47"/>
  <c r="B47"/>
  <c r="U44"/>
  <c r="U45"/>
  <c r="W44"/>
  <c r="W45"/>
  <c r="W43"/>
  <c r="W42"/>
  <c r="W41"/>
  <c r="W40"/>
  <c r="W39"/>
  <c r="W38"/>
  <c r="W37"/>
  <c r="W36"/>
  <c r="W35"/>
  <c r="W34"/>
  <c r="W33"/>
  <c r="T43"/>
  <c r="T42"/>
  <c r="T41"/>
  <c r="T40"/>
  <c r="T39"/>
  <c r="T38"/>
  <c r="T37"/>
  <c r="T36"/>
  <c r="T35"/>
  <c r="T34"/>
  <c r="T33"/>
  <c r="V45"/>
  <c r="V44"/>
  <c r="V38"/>
  <c r="V37"/>
  <c r="V36"/>
  <c r="V35"/>
  <c r="V33"/>
  <c r="K58"/>
  <c r="J58"/>
  <c r="I58"/>
  <c r="G58"/>
  <c r="K57"/>
  <c r="J57"/>
  <c r="I57"/>
  <c r="G57"/>
  <c r="K56"/>
  <c r="J56"/>
  <c r="I56"/>
  <c r="G56"/>
  <c r="K55"/>
  <c r="J55"/>
  <c r="I55"/>
  <c r="G55"/>
  <c r="K54"/>
  <c r="J54"/>
  <c r="I54"/>
  <c r="G54"/>
  <c r="K53"/>
  <c r="J53"/>
  <c r="I53"/>
  <c r="G53"/>
  <c r="K52"/>
  <c r="J52"/>
  <c r="I52"/>
  <c r="G52"/>
  <c r="K51"/>
  <c r="J51"/>
  <c r="I51"/>
  <c r="G51"/>
  <c r="K50"/>
  <c r="J50"/>
  <c r="I50"/>
  <c r="G50"/>
  <c r="K49"/>
  <c r="J49"/>
  <c r="I49"/>
  <c r="G49"/>
  <c r="K48"/>
  <c r="J48"/>
  <c r="I48"/>
  <c r="G48"/>
  <c r="K47"/>
  <c r="J47"/>
  <c r="I47"/>
  <c r="G47"/>
  <c r="N45"/>
  <c r="M45"/>
  <c r="L45"/>
  <c r="I45"/>
  <c r="H45"/>
  <c r="G45"/>
  <c r="E45"/>
  <c r="D45"/>
  <c r="C45"/>
  <c r="N44"/>
  <c r="M44"/>
  <c r="L44"/>
  <c r="I44"/>
  <c r="H44"/>
  <c r="G44"/>
  <c r="E44"/>
  <c r="C44"/>
  <c r="U43"/>
  <c r="S43"/>
  <c r="R43"/>
  <c r="O43"/>
  <c r="L43"/>
  <c r="K43"/>
  <c r="J43"/>
  <c r="I43"/>
  <c r="F43"/>
  <c r="E43"/>
  <c r="C43"/>
  <c r="U42"/>
  <c r="S42"/>
  <c r="R42"/>
  <c r="O42"/>
  <c r="M42"/>
  <c r="L42"/>
  <c r="K42"/>
  <c r="J42"/>
  <c r="I42"/>
  <c r="F42"/>
  <c r="E42"/>
  <c r="D42"/>
  <c r="C42"/>
  <c r="U41"/>
  <c r="S41"/>
  <c r="R41"/>
  <c r="O41"/>
  <c r="M41"/>
  <c r="L41"/>
  <c r="K41"/>
  <c r="J41"/>
  <c r="F41"/>
  <c r="E41"/>
  <c r="U40"/>
  <c r="S40"/>
  <c r="R40"/>
  <c r="O40"/>
  <c r="L40"/>
  <c r="K40"/>
  <c r="J40"/>
  <c r="I40"/>
  <c r="F40"/>
  <c r="E40"/>
  <c r="C40"/>
  <c r="U39"/>
  <c r="S39"/>
  <c r="R39"/>
  <c r="P39"/>
  <c r="O39"/>
  <c r="L39"/>
  <c r="K39"/>
  <c r="J39"/>
  <c r="I39"/>
  <c r="E39"/>
  <c r="D39"/>
  <c r="C39"/>
  <c r="U38"/>
  <c r="N38"/>
  <c r="M38"/>
  <c r="L38"/>
  <c r="I38"/>
  <c r="H38"/>
  <c r="G38"/>
  <c r="E38"/>
  <c r="D38"/>
  <c r="C38"/>
  <c r="U37"/>
  <c r="S37"/>
  <c r="N37"/>
  <c r="M37"/>
  <c r="L37"/>
  <c r="I37"/>
  <c r="H37"/>
  <c r="G37"/>
  <c r="E37"/>
  <c r="C37"/>
  <c r="U36"/>
  <c r="N36"/>
  <c r="J36"/>
  <c r="I36"/>
  <c r="G36"/>
  <c r="F36"/>
  <c r="E36"/>
  <c r="D36"/>
  <c r="C36"/>
  <c r="U35"/>
  <c r="P35"/>
  <c r="M35"/>
  <c r="L35"/>
  <c r="J35"/>
  <c r="I35"/>
  <c r="G35"/>
  <c r="F35"/>
  <c r="E35"/>
  <c r="D35"/>
  <c r="C35"/>
  <c r="U34"/>
  <c r="L34"/>
  <c r="I34"/>
  <c r="E34"/>
  <c r="D34"/>
  <c r="C34"/>
  <c r="U33"/>
  <c r="S33"/>
  <c r="R33"/>
  <c r="P33"/>
  <c r="O33"/>
  <c r="N33"/>
  <c r="M33"/>
  <c r="L33"/>
  <c r="K33"/>
  <c r="J33"/>
  <c r="I33"/>
  <c r="H33"/>
  <c r="G33"/>
  <c r="F33"/>
  <c r="E33"/>
  <c r="D33"/>
  <c r="C33"/>
</calcChain>
</file>

<file path=xl/sharedStrings.xml><?xml version="1.0" encoding="utf-8"?>
<sst xmlns="http://schemas.openxmlformats.org/spreadsheetml/2006/main" count="55" uniqueCount="16">
  <si>
    <t>MC ?</t>
  </si>
  <si>
    <t>j</t>
  </si>
  <si>
    <t>Log10(E.h.o)</t>
  </si>
  <si>
    <t>n</t>
  </si>
  <si>
    <t>x</t>
  </si>
  <si>
    <t>min</t>
  </si>
  <si>
    <t>max</t>
  </si>
  <si>
    <t>s</t>
  </si>
  <si>
    <t>v</t>
  </si>
  <si>
    <t>D logx</t>
  </si>
  <si>
    <t>6 anc</t>
  </si>
  <si>
    <t>IV-V</t>
  </si>
  <si>
    <t>II</t>
  </si>
  <si>
    <t>III</t>
  </si>
  <si>
    <t>6art</t>
  </si>
  <si>
    <t>13 NY</t>
  </si>
</sst>
</file>

<file path=xl/styles.xml><?xml version="1.0" encoding="utf-8"?>
<styleSheet xmlns="http://schemas.openxmlformats.org/spreadsheetml/2006/main">
  <numFmts count="3">
    <numFmt numFmtId="188" formatCode="0.000"/>
    <numFmt numFmtId="189" formatCode="0.0"/>
    <numFmt numFmtId="191" formatCode="0.0"/>
  </numFmts>
  <fonts count="3">
    <font>
      <sz val="9"/>
      <name val="Geneva"/>
    </font>
    <font>
      <b/>
      <sz val="9"/>
      <name val="Geneva"/>
    </font>
    <font>
      <sz val="8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top"/>
    </xf>
    <xf numFmtId="1" fontId="0" fillId="0" borderId="0" xfId="0" applyNumberFormat="1" applyAlignment="1">
      <alignment horizontal="center" vertical="top"/>
    </xf>
    <xf numFmtId="189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88" fontId="0" fillId="0" borderId="0" xfId="0" applyNumberFormat="1"/>
    <xf numFmtId="2" fontId="0" fillId="0" borderId="0" xfId="0" applyNumberFormat="1"/>
    <xf numFmtId="0" fontId="1" fillId="0" borderId="0" xfId="0" applyFont="1" applyAlignment="1">
      <alignment horizontal="center" vertical="top"/>
    </xf>
    <xf numFmtId="0" fontId="0" fillId="0" borderId="0" xfId="0" applyAlignment="1">
      <alignment horizontal="left" vertical="top"/>
    </xf>
    <xf numFmtId="1" fontId="0" fillId="0" borderId="0" xfId="0" applyNumberFormat="1" applyAlignment="1">
      <alignment horizontal="left" vertical="top"/>
    </xf>
    <xf numFmtId="0" fontId="1" fillId="0" borderId="0" xfId="0" applyFont="1" applyAlignment="1">
      <alignment horizontal="left" vertical="top"/>
    </xf>
    <xf numFmtId="191" fontId="0" fillId="0" borderId="0" xfId="0" applyNumberFormat="1"/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plotArea>
      <c:layout>
        <c:manualLayout>
          <c:layoutTarget val="inner"/>
          <c:xMode val="edge"/>
          <c:yMode val="edge"/>
          <c:x val="0.149254057662498"/>
          <c:y val="0.100000366212279"/>
          <c:w val="0.791046505611238"/>
          <c:h val="0.730002673349634"/>
        </c:manualLayout>
      </c:layout>
      <c:lineChart>
        <c:grouping val="standard"/>
        <c:ser>
          <c:idx val="0"/>
          <c:order val="0"/>
          <c:tx>
            <c:strRef>
              <c:f>'MT Dmanissi'!$C$33</c:f>
              <c:strCache>
                <c:ptCount val="1"/>
                <c:pt idx="0">
                  <c:v>17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'MT Dmanissi'!$B$34:$B$45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'MT Dmanissi'!$C$34:$C$45</c:f>
              <c:numCache>
                <c:formatCode>0.000</c:formatCode>
                <c:ptCount val="12"/>
                <c:pt idx="0">
                  <c:v>0.0335112613645756</c:v>
                </c:pt>
                <c:pt idx="1">
                  <c:v>0.158507201905658</c:v>
                </c:pt>
                <c:pt idx="2">
                  <c:v>0.110217600067939</c:v>
                </c:pt>
                <c:pt idx="3">
                  <c:v>0.0909700043360186</c:v>
                </c:pt>
                <c:pt idx="4">
                  <c:v>0.0580599913279622</c:v>
                </c:pt>
                <c:pt idx="5">
                  <c:v>0.100145076373832</c:v>
                </c:pt>
                <c:pt idx="6">
                  <c:v>0.0916419755561255</c:v>
                </c:pt>
                <c:pt idx="8">
                  <c:v>0.088397997898956</c:v>
                </c:pt>
                <c:pt idx="9">
                  <c:v>0.0806870826184038</c:v>
                </c:pt>
                <c:pt idx="10">
                  <c:v>0.0874526764861874</c:v>
                </c:pt>
                <c:pt idx="11">
                  <c:v>0.128882007306126</c:v>
                </c:pt>
              </c:numCache>
            </c:numRef>
          </c:val>
        </c:ser>
        <c:ser>
          <c:idx val="1"/>
          <c:order val="1"/>
          <c:tx>
            <c:strRef>
              <c:f>'MT Dmanissi'!$D$33</c:f>
              <c:strCache>
                <c:ptCount val="1"/>
                <c:pt idx="0">
                  <c:v>68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'MT Dmanissi'!$B$34:$B$45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'MT Dmanissi'!$D$34:$D$45</c:f>
              <c:numCache>
                <c:formatCode>0.000</c:formatCode>
                <c:ptCount val="12"/>
                <c:pt idx="0">
                  <c:v>0.021973347970818</c:v>
                </c:pt>
                <c:pt idx="1">
                  <c:v>0.118195897949974</c:v>
                </c:pt>
                <c:pt idx="2">
                  <c:v>0.0441580313422192</c:v>
                </c:pt>
                <c:pt idx="4">
                  <c:v>0.0470646070264991</c:v>
                </c:pt>
                <c:pt idx="5">
                  <c:v>0.080757831681574</c:v>
                </c:pt>
                <c:pt idx="8">
                  <c:v>0.0573637641589872</c:v>
                </c:pt>
                <c:pt idx="11">
                  <c:v>0.136181246047625</c:v>
                </c:pt>
              </c:numCache>
            </c:numRef>
          </c:val>
        </c:ser>
        <c:ser>
          <c:idx val="2"/>
          <c:order val="2"/>
          <c:tx>
            <c:strRef>
              <c:f>'MT Dmanissi'!$E$33</c:f>
              <c:strCache>
                <c:ptCount val="1"/>
                <c:pt idx="0">
                  <c:v>71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'MT Dmanissi'!$B$34:$B$45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'MT Dmanissi'!$E$34:$E$45</c:f>
              <c:numCache>
                <c:formatCode>0.000</c:formatCode>
                <c:ptCount val="12"/>
                <c:pt idx="0">
                  <c:v>0.0202997640812521</c:v>
                </c:pt>
                <c:pt idx="1">
                  <c:v>0.126044807036845</c:v>
                </c:pt>
                <c:pt idx="2">
                  <c:v>0.0883616938342726</c:v>
                </c:pt>
                <c:pt idx="3">
                  <c:v>0.0640978579357174</c:v>
                </c:pt>
                <c:pt idx="4">
                  <c:v>0.0580599913279622</c:v>
                </c:pt>
                <c:pt idx="5">
                  <c:v>0.080757831681574</c:v>
                </c:pt>
                <c:pt idx="6">
                  <c:v>0.0802125137753438</c:v>
                </c:pt>
                <c:pt idx="7">
                  <c:v>0.0660680443502757</c:v>
                </c:pt>
                <c:pt idx="8">
                  <c:v>0.0605689040341986</c:v>
                </c:pt>
                <c:pt idx="9">
                  <c:v>0.0581212547196623</c:v>
                </c:pt>
                <c:pt idx="10">
                  <c:v>0.0774684555795864</c:v>
                </c:pt>
                <c:pt idx="11">
                  <c:v>0.0983926851582252</c:v>
                </c:pt>
              </c:numCache>
            </c:numRef>
          </c:val>
        </c:ser>
        <c:ser>
          <c:idx val="3"/>
          <c:order val="3"/>
          <c:tx>
            <c:strRef>
              <c:f>'MT Dmanissi'!$F$33</c:f>
              <c:strCache>
                <c:ptCount val="1"/>
                <c:pt idx="0">
                  <c:v>220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'MT Dmanissi'!$B$34:$B$45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'MT Dmanissi'!$F$34:$F$45</c:f>
              <c:numCache>
                <c:formatCode>0.000</c:formatCode>
                <c:ptCount val="12"/>
                <c:pt idx="1">
                  <c:v>0.112883360978874</c:v>
                </c:pt>
                <c:pt idx="2">
                  <c:v>0.0441580313422192</c:v>
                </c:pt>
                <c:pt idx="6">
                  <c:v>0.058443769013172</c:v>
                </c:pt>
                <c:pt idx="7">
                  <c:v>0.0534789170422551</c:v>
                </c:pt>
                <c:pt idx="8">
                  <c:v>0.0291205211758179</c:v>
                </c:pt>
                <c:pt idx="9">
                  <c:v>0.0281580313422192</c:v>
                </c:pt>
              </c:numCache>
            </c:numRef>
          </c:val>
        </c:ser>
        <c:ser>
          <c:idx val="4"/>
          <c:order val="4"/>
          <c:tx>
            <c:strRef>
              <c:f>'MT Dmanissi'!$G$33</c:f>
              <c:strCache>
                <c:ptCount val="1"/>
                <c:pt idx="0">
                  <c:v>226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'MT Dmanissi'!$B$34:$B$45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'MT Dmanissi'!$G$34:$G$45</c:f>
              <c:numCache>
                <c:formatCode>0.000</c:formatCode>
                <c:ptCount val="12"/>
                <c:pt idx="1">
                  <c:v>0.0781212547196623</c:v>
                </c:pt>
                <c:pt idx="2">
                  <c:v>0.059397997898956</c:v>
                </c:pt>
                <c:pt idx="3">
                  <c:v>0.0254684555795863</c:v>
                </c:pt>
                <c:pt idx="4">
                  <c:v>0.0123025007672872</c:v>
                </c:pt>
                <c:pt idx="10">
                  <c:v>0.0460599913279622</c:v>
                </c:pt>
                <c:pt idx="11">
                  <c:v>0.0983926851582252</c:v>
                </c:pt>
              </c:numCache>
            </c:numRef>
          </c:val>
        </c:ser>
        <c:ser>
          <c:idx val="5"/>
          <c:order val="5"/>
          <c:tx>
            <c:strRef>
              <c:f>'MT Dmanissi'!$H$33</c:f>
              <c:strCache>
                <c:ptCount val="1"/>
                <c:pt idx="0">
                  <c:v>335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'MT Dmanissi'!$B$34:$B$45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'MT Dmanissi'!$H$34:$H$45</c:f>
              <c:numCache>
                <c:formatCode>0.000</c:formatCode>
                <c:ptCount val="12"/>
                <c:pt idx="3">
                  <c:v>0.0304892569546373</c:v>
                </c:pt>
                <c:pt idx="4">
                  <c:v>0.0357835966168101</c:v>
                </c:pt>
                <c:pt idx="10">
                  <c:v>0.035064607026499</c:v>
                </c:pt>
                <c:pt idx="11">
                  <c:v>0.057</c:v>
                </c:pt>
              </c:numCache>
            </c:numRef>
          </c:val>
        </c:ser>
        <c:ser>
          <c:idx val="6"/>
          <c:order val="6"/>
          <c:tx>
            <c:strRef>
              <c:f>'MT Dmanissi'!$I$33</c:f>
              <c:strCache>
                <c:ptCount val="1"/>
                <c:pt idx="0">
                  <c:v>709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numRef>
              <c:f>'MT Dmanissi'!$B$34:$B$45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'MT Dmanissi'!$I$34:$I$45</c:f>
              <c:numCache>
                <c:formatCode>0.000</c:formatCode>
                <c:ptCount val="12"/>
                <c:pt idx="0">
                  <c:v>0.0269557484897582</c:v>
                </c:pt>
                <c:pt idx="1">
                  <c:v>0.119513939877887</c:v>
                </c:pt>
                <c:pt idx="2">
                  <c:v>0.059397997898956</c:v>
                </c:pt>
                <c:pt idx="3">
                  <c:v>0.0640978579357174</c:v>
                </c:pt>
                <c:pt idx="4">
                  <c:v>0.0525970956264601</c:v>
                </c:pt>
                <c:pt idx="5">
                  <c:v>0.080757831681574</c:v>
                </c:pt>
                <c:pt idx="6">
                  <c:v>0.0897578316815741</c:v>
                </c:pt>
                <c:pt idx="8">
                  <c:v>0.0492458739368078</c:v>
                </c:pt>
                <c:pt idx="9">
                  <c:v>0.043397997898956</c:v>
                </c:pt>
                <c:pt idx="10">
                  <c:v>0.0567838567197354</c:v>
                </c:pt>
                <c:pt idx="11">
                  <c:v>0.0863837776852098</c:v>
                </c:pt>
              </c:numCache>
            </c:numRef>
          </c:val>
        </c:ser>
        <c:ser>
          <c:idx val="7"/>
          <c:order val="7"/>
          <c:tx>
            <c:strRef>
              <c:f>'MT Dmanissi'!$J$33</c:f>
              <c:strCache>
                <c:ptCount val="1"/>
                <c:pt idx="0">
                  <c:v>733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'MT Dmanissi'!$B$34:$B$45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'MT Dmanissi'!$J$34:$J$45</c:f>
              <c:numCache>
                <c:formatCode>0.000</c:formatCode>
                <c:ptCount val="12"/>
                <c:pt idx="1">
                  <c:v>0.126044807036845</c:v>
                </c:pt>
                <c:pt idx="2">
                  <c:v>0.0883616938342726</c:v>
                </c:pt>
                <c:pt idx="5">
                  <c:v>0.0882458530741239</c:v>
                </c:pt>
                <c:pt idx="6">
                  <c:v>0.0897578316815741</c:v>
                </c:pt>
                <c:pt idx="7">
                  <c:v>0.0648254269591799</c:v>
                </c:pt>
                <c:pt idx="8">
                  <c:v>0.0426405073382809</c:v>
                </c:pt>
                <c:pt idx="9">
                  <c:v>0.0581212547196623</c:v>
                </c:pt>
              </c:numCache>
            </c:numRef>
          </c:val>
        </c:ser>
        <c:ser>
          <c:idx val="8"/>
          <c:order val="8"/>
          <c:tx>
            <c:strRef>
              <c:f>'MT Dmanissi'!$K$33</c:f>
              <c:strCache>
                <c:ptCount val="1"/>
                <c:pt idx="0">
                  <c:v>1038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numRef>
              <c:f>'MT Dmanissi'!$B$34:$B$45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'MT Dmanissi'!$K$34:$K$45</c:f>
              <c:numCache>
                <c:formatCode>0.000</c:formatCode>
                <c:ptCount val="12"/>
                <c:pt idx="5">
                  <c:v>0.0663600109809315</c:v>
                </c:pt>
                <c:pt idx="6">
                  <c:v>0.0704526764861875</c:v>
                </c:pt>
                <c:pt idx="7">
                  <c:v>0.0598190950732742</c:v>
                </c:pt>
                <c:pt idx="8">
                  <c:v>0.0653326938302625</c:v>
                </c:pt>
                <c:pt idx="9">
                  <c:v>0.043397997898956</c:v>
                </c:pt>
              </c:numCache>
            </c:numRef>
          </c:val>
        </c:ser>
        <c:ser>
          <c:idx val="9"/>
          <c:order val="9"/>
          <c:tx>
            <c:strRef>
              <c:f>'MT Dmanissi'!#REF!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cat>
            <c:numRef>
              <c:f>'MT Dmanissi'!$B$34:$B$45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'MT Dmanissi'!#REF!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</c:ser>
        <c:ser>
          <c:idx val="10"/>
          <c:order val="10"/>
          <c:tx>
            <c:strRef>
              <c:f>'MT Dmanissi'!#REF!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cat>
            <c:numRef>
              <c:f>'MT Dmanissi'!$B$34:$B$45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'MT Dmanissi'!#REF!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</c:ser>
        <c:ser>
          <c:idx val="11"/>
          <c:order val="11"/>
          <c:tx>
            <c:strRef>
              <c:f>'MT Dmanissi'!$L$33</c:f>
              <c:strCache>
                <c:ptCount val="1"/>
                <c:pt idx="0">
                  <c:v>1118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cat>
            <c:numRef>
              <c:f>'MT Dmanissi'!$B$34:$B$45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'MT Dmanissi'!$L$34:$L$45</c:f>
              <c:numCache>
                <c:formatCode>0.000</c:formatCode>
                <c:ptCount val="12"/>
                <c:pt idx="0">
                  <c:v>0.0152399653118498</c:v>
                </c:pt>
                <c:pt idx="1">
                  <c:v>0.126044807036845</c:v>
                </c:pt>
                <c:pt idx="3">
                  <c:v>0.0566419755561254</c:v>
                </c:pt>
                <c:pt idx="4">
                  <c:v>0.0580599913279622</c:v>
                </c:pt>
                <c:pt idx="5">
                  <c:v>0.0900978579357174</c:v>
                </c:pt>
                <c:pt idx="6">
                  <c:v>0.0907009253896482</c:v>
                </c:pt>
                <c:pt idx="7">
                  <c:v>0.079507201905658</c:v>
                </c:pt>
                <c:pt idx="8">
                  <c:v>0.0573637641589872</c:v>
                </c:pt>
                <c:pt idx="9">
                  <c:v>0.0581212547196623</c:v>
                </c:pt>
                <c:pt idx="10">
                  <c:v>0.0774684555795864</c:v>
                </c:pt>
                <c:pt idx="11">
                  <c:v>0.106218022670182</c:v>
                </c:pt>
              </c:numCache>
            </c:numRef>
          </c:val>
        </c:ser>
        <c:ser>
          <c:idx val="12"/>
          <c:order val="12"/>
          <c:tx>
            <c:strRef>
              <c:f>'MT Dmanissi'!$M$33</c:f>
              <c:strCache>
                <c:ptCount val="1"/>
                <c:pt idx="0">
                  <c:v>1234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cat>
            <c:numRef>
              <c:f>'MT Dmanissi'!$B$34:$B$45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'MT Dmanissi'!$M$34:$M$45</c:f>
              <c:numCache>
                <c:formatCode>0.000</c:formatCode>
                <c:ptCount val="12"/>
                <c:pt idx="1">
                  <c:v>0.106149978319906</c:v>
                </c:pt>
                <c:pt idx="3">
                  <c:v>0.0403600109809314</c:v>
                </c:pt>
                <c:pt idx="4">
                  <c:v>0.0357835966168101</c:v>
                </c:pt>
                <c:pt idx="7">
                  <c:v>0.0660680443502757</c:v>
                </c:pt>
                <c:pt idx="8">
                  <c:v>0.0541347940287886</c:v>
                </c:pt>
                <c:pt idx="10">
                  <c:v>0.0672492903979005</c:v>
                </c:pt>
                <c:pt idx="11">
                  <c:v>0.0781892990699381</c:v>
                </c:pt>
              </c:numCache>
            </c:numRef>
          </c:val>
        </c:ser>
        <c:ser>
          <c:idx val="13"/>
          <c:order val="13"/>
          <c:tx>
            <c:strRef>
              <c:f>'MT Dmanissi'!$N$33</c:f>
              <c:strCache>
                <c:ptCount val="1"/>
                <c:pt idx="0">
                  <c:v>1183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Ref>
              <c:f>'MT Dmanissi'!$B$34:$B$45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'MT Dmanissi'!$N$34:$N$45</c:f>
              <c:numCache>
                <c:formatCode>0.000</c:formatCode>
                <c:ptCount val="12"/>
                <c:pt idx="2">
                  <c:v>0.059397997898956</c:v>
                </c:pt>
                <c:pt idx="3">
                  <c:v>0.0452125137753436</c:v>
                </c:pt>
                <c:pt idx="4">
                  <c:v>0.0242017240669949</c:v>
                </c:pt>
                <c:pt idx="10">
                  <c:v>0.0567838567197354</c:v>
                </c:pt>
                <c:pt idx="11">
                  <c:v>0.0904237554869497</c:v>
                </c:pt>
              </c:numCache>
            </c:numRef>
          </c:val>
        </c:ser>
        <c:ser>
          <c:idx val="14"/>
          <c:order val="14"/>
          <c:tx>
            <c:strRef>
              <c:f>'MT Dmanissi'!$O$33</c:f>
              <c:strCache>
                <c:ptCount val="1"/>
                <c:pt idx="0">
                  <c:v>1350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cat>
            <c:numRef>
              <c:f>'MT Dmanissi'!$B$34:$B$45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'MT Dmanissi'!$O$34:$O$45</c:f>
              <c:numCache>
                <c:formatCode>0.000</c:formatCode>
                <c:ptCount val="12"/>
                <c:pt idx="5">
                  <c:v>0.0614526764861873</c:v>
                </c:pt>
                <c:pt idx="6">
                  <c:v>0.0654892569546375</c:v>
                </c:pt>
                <c:pt idx="7">
                  <c:v>0.0746682161121932</c:v>
                </c:pt>
                <c:pt idx="8">
                  <c:v>0.0653326938302625</c:v>
                </c:pt>
                <c:pt idx="9">
                  <c:v>0.0478676203541095</c:v>
                </c:pt>
              </c:numCache>
            </c:numRef>
          </c:val>
        </c:ser>
        <c:ser>
          <c:idx val="15"/>
          <c:order val="15"/>
          <c:tx>
            <c:strRef>
              <c:f>'MT Dmanissi'!$P$33</c:f>
              <c:strCache>
                <c:ptCount val="1"/>
                <c:pt idx="0">
                  <c:v>1550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cat>
            <c:numRef>
              <c:f>'MT Dmanissi'!$B$34:$B$45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'MT Dmanissi'!$P$34:$P$45</c:f>
              <c:numCache>
                <c:formatCode>0.000</c:formatCode>
                <c:ptCount val="12"/>
                <c:pt idx="1">
                  <c:v>0.126044807036845</c:v>
                </c:pt>
                <c:pt idx="5">
                  <c:v>0.0760113966571123</c:v>
                </c:pt>
              </c:numCache>
            </c:numRef>
          </c:val>
        </c:ser>
        <c:ser>
          <c:idx val="16"/>
          <c:order val="16"/>
          <c:tx>
            <c:strRef>
              <c:f>'MT Dmanissi'!$R$33</c:f>
              <c:strCache>
                <c:ptCount val="1"/>
                <c:pt idx="0">
                  <c:v>1591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'MT Dmanissi'!$B$34:$B$45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'MT Dmanissi'!$R$34:$R$45</c:f>
              <c:numCache>
                <c:formatCode>0.000</c:formatCode>
                <c:ptCount val="12"/>
                <c:pt idx="5">
                  <c:v>0.080757831681574</c:v>
                </c:pt>
                <c:pt idx="6">
                  <c:v>0.0704526764861875</c:v>
                </c:pt>
                <c:pt idx="7">
                  <c:v>0.0560261060561351</c:v>
                </c:pt>
                <c:pt idx="8">
                  <c:v>0.0573637641589872</c:v>
                </c:pt>
                <c:pt idx="9">
                  <c:v>0.043397997898956</c:v>
                </c:pt>
              </c:numCache>
            </c:numRef>
          </c:val>
        </c:ser>
        <c:ser>
          <c:idx val="17"/>
          <c:order val="17"/>
          <c:tx>
            <c:strRef>
              <c:f>'MT Dmanissi'!$S$33</c:f>
              <c:strCache>
                <c:ptCount val="1"/>
                <c:pt idx="0">
                  <c:v>1698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cat>
            <c:numRef>
              <c:f>'MT Dmanissi'!$B$34:$B$45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'MT Dmanissi'!$S$34:$S$45</c:f>
              <c:numCache>
                <c:formatCode>0.000</c:formatCode>
                <c:ptCount val="12"/>
                <c:pt idx="3">
                  <c:v>0.0640978579357174</c:v>
                </c:pt>
                <c:pt idx="5">
                  <c:v>0.0712125137753436</c:v>
                </c:pt>
                <c:pt idx="6">
                  <c:v>0.0802125137753438</c:v>
                </c:pt>
                <c:pt idx="7">
                  <c:v>0.0560261060561351</c:v>
                </c:pt>
                <c:pt idx="8">
                  <c:v>0.0409733479708179</c:v>
                </c:pt>
                <c:pt idx="9">
                  <c:v>0.043397997898956</c:v>
                </c:pt>
              </c:numCache>
            </c:numRef>
          </c:val>
        </c:ser>
        <c:ser>
          <c:idx val="18"/>
          <c:order val="18"/>
          <c:tx>
            <c:strRef>
              <c:f>'MT Dmanissi'!$T$33</c:f>
              <c:strCache>
                <c:ptCount val="1"/>
                <c:pt idx="0">
                  <c:v>1711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'MT Dmanissi'!$B$34:$B$45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'MT Dmanissi'!$T$34:$T$45</c:f>
              <c:numCache>
                <c:formatCode>0.000</c:formatCode>
                <c:ptCount val="12"/>
                <c:pt idx="0">
                  <c:v>0.021973347970818</c:v>
                </c:pt>
                <c:pt idx="1">
                  <c:v>0.153668216112193</c:v>
                </c:pt>
                <c:pt idx="2">
                  <c:v>0.115513939877887</c:v>
                </c:pt>
                <c:pt idx="3">
                  <c:v>0.0732412373755871</c:v>
                </c:pt>
                <c:pt idx="4">
                  <c:v>0.0634550232146684</c:v>
                </c:pt>
                <c:pt idx="5">
                  <c:v>0.103741738602264</c:v>
                </c:pt>
                <c:pt idx="6">
                  <c:v>0.106427896612119</c:v>
                </c:pt>
                <c:pt idx="7">
                  <c:v>0.10178359661681</c:v>
                </c:pt>
                <c:pt idx="8">
                  <c:v>0.0808448600085101</c:v>
                </c:pt>
                <c:pt idx="9">
                  <c:v>0.0723616938342726</c:v>
                </c:pt>
              </c:numCache>
            </c:numRef>
          </c:val>
        </c:ser>
        <c:ser>
          <c:idx val="19"/>
          <c:order val="19"/>
          <c:tx>
            <c:strRef>
              <c:f>'MT Dmanissi'!$U$33</c:f>
              <c:strCache>
                <c:ptCount val="1"/>
                <c:pt idx="0">
                  <c:v>812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numRef>
              <c:f>'MT Dmanissi'!$B$34:$B$45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'MT Dmanissi'!$U$34:$U$45</c:f>
              <c:numCache>
                <c:formatCode>0.000</c:formatCode>
                <c:ptCount val="12"/>
                <c:pt idx="0">
                  <c:v>0.0302458739368081</c:v>
                </c:pt>
                <c:pt idx="1">
                  <c:v>0.0993105537896004</c:v>
                </c:pt>
                <c:pt idx="2">
                  <c:v>0.059397997898956</c:v>
                </c:pt>
                <c:pt idx="3">
                  <c:v>0.0304892569546373</c:v>
                </c:pt>
                <c:pt idx="4">
                  <c:v>0.0470646070264991</c:v>
                </c:pt>
                <c:pt idx="5">
                  <c:v>0.0604645202421212</c:v>
                </c:pt>
                <c:pt idx="6">
                  <c:v>0.0644897295125106</c:v>
                </c:pt>
                <c:pt idx="7">
                  <c:v>0.0842928644564746</c:v>
                </c:pt>
                <c:pt idx="8">
                  <c:v>0.0731580313422191</c:v>
                </c:pt>
                <c:pt idx="9">
                  <c:v>0.0723616938342726</c:v>
                </c:pt>
                <c:pt idx="10">
                  <c:v>0.0405970956264601</c:v>
                </c:pt>
                <c:pt idx="11">
                  <c:v>0.057</c:v>
                </c:pt>
              </c:numCache>
            </c:numRef>
          </c:val>
        </c:ser>
        <c:marker val="1"/>
        <c:axId val="258627144"/>
        <c:axId val="258637448"/>
      </c:lineChart>
      <c:catAx>
        <c:axId val="25862714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58637448"/>
        <c:crosses val="autoZero"/>
        <c:auto val="1"/>
        <c:lblAlgn val="ctr"/>
        <c:lblOffset val="100"/>
        <c:tickLblSkip val="1"/>
        <c:tickMarkSkip val="1"/>
      </c:catAx>
      <c:valAx>
        <c:axId val="258637448"/>
        <c:scaling>
          <c:orientation val="minMax"/>
          <c:max val="0.2"/>
          <c:min val="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58627144"/>
        <c:crosses val="autoZero"/>
        <c:crossBetween val="midCat"/>
        <c:majorUnit val="0.05"/>
        <c:minorUnit val="0.004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 paperSize="0" orientation="landscape" horizontalDpi="-4" verticalDpi="-4" copies="18896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215900</xdr:colOff>
      <xdr:row>60</xdr:row>
      <xdr:rowOff>76200</xdr:rowOff>
    </xdr:from>
    <xdr:to>
      <xdr:col>8</xdr:col>
      <xdr:colOff>431800</xdr:colOff>
      <xdr:row>75</xdr:row>
      <xdr:rowOff>139700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W58"/>
  <sheetViews>
    <sheetView tabSelected="1" workbookViewId="0">
      <selection sqref="A1:XFD18"/>
    </sheetView>
  </sheetViews>
  <sheetFormatPr baseColWidth="10" defaultColWidth="10.83203125" defaultRowHeight="13"/>
  <cols>
    <col min="1" max="1" width="8.83203125" customWidth="1"/>
    <col min="2" max="2" width="6.5" customWidth="1"/>
    <col min="3" max="18" width="8.83203125" customWidth="1"/>
    <col min="19" max="19" width="7.1640625" customWidth="1"/>
  </cols>
  <sheetData>
    <row r="1" spans="1:21" s="10" customFormat="1">
      <c r="B1" s="10" t="s">
        <v>11</v>
      </c>
      <c r="C1" s="10" t="s">
        <v>11</v>
      </c>
      <c r="D1" s="10" t="s">
        <v>11</v>
      </c>
      <c r="E1" s="10" t="s">
        <v>11</v>
      </c>
      <c r="F1" s="10" t="s">
        <v>11</v>
      </c>
      <c r="G1" s="10" t="s">
        <v>11</v>
      </c>
      <c r="H1" s="10" t="s">
        <v>11</v>
      </c>
      <c r="I1" s="10" t="s">
        <v>11</v>
      </c>
      <c r="J1" s="10" t="s">
        <v>0</v>
      </c>
      <c r="K1" s="10" t="s">
        <v>12</v>
      </c>
      <c r="L1" s="10" t="s">
        <v>13</v>
      </c>
      <c r="M1" s="10" t="s">
        <v>11</v>
      </c>
      <c r="N1" s="10" t="s">
        <v>11</v>
      </c>
      <c r="O1" s="10" t="s">
        <v>11</v>
      </c>
      <c r="P1" s="10" t="s">
        <v>1</v>
      </c>
      <c r="Q1" s="10" t="s">
        <v>11</v>
      </c>
      <c r="R1" s="10" t="s">
        <v>12</v>
      </c>
      <c r="S1" s="10" t="s">
        <v>12</v>
      </c>
      <c r="T1" s="10" t="s">
        <v>13</v>
      </c>
      <c r="U1" s="10" t="s">
        <v>12</v>
      </c>
    </row>
    <row r="2" spans="1:21" s="10" customFormat="1">
      <c r="B2" s="10">
        <v>17</v>
      </c>
      <c r="C2" s="10">
        <v>68</v>
      </c>
      <c r="D2" s="10">
        <v>71</v>
      </c>
      <c r="E2" s="10">
        <v>220</v>
      </c>
      <c r="F2" s="11">
        <v>226</v>
      </c>
      <c r="G2" s="10">
        <v>335</v>
      </c>
      <c r="H2" s="10">
        <v>709</v>
      </c>
      <c r="I2" s="10">
        <v>733</v>
      </c>
      <c r="J2" s="10">
        <v>1038</v>
      </c>
      <c r="K2" s="10">
        <v>812</v>
      </c>
      <c r="L2" s="11">
        <v>886</v>
      </c>
      <c r="M2" s="10">
        <v>1118</v>
      </c>
      <c r="N2" s="10">
        <v>1234</v>
      </c>
      <c r="O2" s="10">
        <v>1183</v>
      </c>
      <c r="P2" s="10">
        <v>1350</v>
      </c>
      <c r="Q2" s="10">
        <v>1550</v>
      </c>
      <c r="R2" s="10">
        <v>1591</v>
      </c>
      <c r="S2" s="10">
        <v>1698</v>
      </c>
      <c r="T2" s="10">
        <v>1586</v>
      </c>
      <c r="U2" s="12">
        <v>1711</v>
      </c>
    </row>
    <row r="3" spans="1:21">
      <c r="A3" s="5">
        <v>1</v>
      </c>
      <c r="B3">
        <v>267</v>
      </c>
      <c r="C3">
        <v>260</v>
      </c>
      <c r="D3">
        <v>259</v>
      </c>
      <c r="G3" s="13"/>
      <c r="H3">
        <v>263</v>
      </c>
      <c r="K3">
        <v>265</v>
      </c>
      <c r="L3" s="13">
        <v>252</v>
      </c>
      <c r="M3">
        <v>256</v>
      </c>
      <c r="U3">
        <v>260</v>
      </c>
    </row>
    <row r="4" spans="1:21">
      <c r="A4" s="5">
        <v>2</v>
      </c>
      <c r="B4">
        <v>263</v>
      </c>
      <c r="C4">
        <v>256</v>
      </c>
      <c r="D4">
        <v>253</v>
      </c>
      <c r="G4" s="13"/>
      <c r="H4">
        <v>255</v>
      </c>
      <c r="K4">
        <v>258</v>
      </c>
      <c r="L4" s="13">
        <v>244</v>
      </c>
      <c r="M4">
        <v>248</v>
      </c>
    </row>
    <row r="5" spans="1:21">
      <c r="A5" s="5">
        <v>3</v>
      </c>
      <c r="B5">
        <v>36.1</v>
      </c>
      <c r="C5">
        <v>32.9</v>
      </c>
      <c r="D5">
        <v>33.5</v>
      </c>
      <c r="E5">
        <v>32.5</v>
      </c>
      <c r="F5">
        <v>30</v>
      </c>
      <c r="G5" s="13"/>
      <c r="H5">
        <v>33</v>
      </c>
      <c r="I5">
        <v>33.5</v>
      </c>
      <c r="K5">
        <v>31.5</v>
      </c>
      <c r="L5" s="13">
        <v>33.799999999999997</v>
      </c>
      <c r="M5">
        <v>33.5</v>
      </c>
      <c r="N5">
        <v>32</v>
      </c>
      <c r="Q5">
        <v>33.5</v>
      </c>
      <c r="T5">
        <v>33</v>
      </c>
      <c r="U5">
        <v>35.700000000000003</v>
      </c>
    </row>
    <row r="6" spans="1:21">
      <c r="A6" s="5">
        <v>4</v>
      </c>
      <c r="B6">
        <v>32.6</v>
      </c>
      <c r="C6">
        <v>28</v>
      </c>
      <c r="D6">
        <v>31</v>
      </c>
      <c r="E6">
        <v>28</v>
      </c>
      <c r="F6">
        <v>29</v>
      </c>
      <c r="G6" s="13"/>
      <c r="H6">
        <v>29</v>
      </c>
      <c r="I6">
        <v>31</v>
      </c>
      <c r="K6">
        <v>29</v>
      </c>
      <c r="L6" s="13">
        <v>27.5</v>
      </c>
      <c r="O6">
        <v>29</v>
      </c>
      <c r="T6">
        <v>29</v>
      </c>
      <c r="U6">
        <v>33</v>
      </c>
    </row>
    <row r="7" spans="1:21">
      <c r="A7" s="5">
        <v>5</v>
      </c>
      <c r="B7">
        <v>50</v>
      </c>
      <c r="D7">
        <v>47</v>
      </c>
      <c r="F7">
        <v>43</v>
      </c>
      <c r="G7" s="13">
        <v>43.5</v>
      </c>
      <c r="H7">
        <v>47</v>
      </c>
      <c r="K7">
        <v>43.5</v>
      </c>
      <c r="L7" s="13">
        <v>46</v>
      </c>
      <c r="M7">
        <v>46.2</v>
      </c>
      <c r="N7">
        <v>44.5</v>
      </c>
      <c r="O7">
        <v>45</v>
      </c>
      <c r="S7">
        <v>47</v>
      </c>
      <c r="T7">
        <v>45</v>
      </c>
      <c r="U7">
        <v>48</v>
      </c>
    </row>
    <row r="8" spans="1:21">
      <c r="A8" s="5" t="s">
        <v>14</v>
      </c>
      <c r="B8">
        <v>40</v>
      </c>
      <c r="C8">
        <v>39</v>
      </c>
      <c r="D8">
        <v>40</v>
      </c>
      <c r="F8">
        <v>36</v>
      </c>
      <c r="G8" s="13">
        <v>38</v>
      </c>
      <c r="H8">
        <v>39.5</v>
      </c>
      <c r="K8">
        <v>39</v>
      </c>
      <c r="L8" s="13">
        <v>39</v>
      </c>
      <c r="M8">
        <v>40</v>
      </c>
      <c r="N8">
        <v>38</v>
      </c>
      <c r="O8">
        <v>37</v>
      </c>
      <c r="T8">
        <v>39</v>
      </c>
      <c r="U8">
        <v>40.5</v>
      </c>
    </row>
    <row r="9" spans="1:21">
      <c r="A9" s="5">
        <v>7</v>
      </c>
      <c r="B9">
        <v>44</v>
      </c>
      <c r="D9">
        <v>43</v>
      </c>
      <c r="F9">
        <v>40</v>
      </c>
      <c r="G9" s="13">
        <v>39</v>
      </c>
      <c r="H9">
        <v>41</v>
      </c>
      <c r="K9">
        <v>39.5</v>
      </c>
      <c r="L9" s="13">
        <v>42</v>
      </c>
      <c r="M9">
        <v>43</v>
      </c>
      <c r="N9">
        <v>42</v>
      </c>
      <c r="O9">
        <v>41</v>
      </c>
      <c r="T9">
        <v>40</v>
      </c>
    </row>
    <row r="10" spans="1:21">
      <c r="A10" s="5">
        <v>8</v>
      </c>
      <c r="B10">
        <v>11.8</v>
      </c>
      <c r="C10">
        <v>12</v>
      </c>
      <c r="D10">
        <v>11</v>
      </c>
      <c r="F10">
        <v>11</v>
      </c>
      <c r="G10" s="13">
        <v>10</v>
      </c>
      <c r="H10">
        <v>10.7</v>
      </c>
      <c r="K10">
        <v>10</v>
      </c>
      <c r="L10" s="13">
        <v>11</v>
      </c>
      <c r="M10">
        <v>11.2</v>
      </c>
      <c r="N10">
        <v>10.5</v>
      </c>
      <c r="O10">
        <v>10.8</v>
      </c>
      <c r="T10">
        <v>11</v>
      </c>
    </row>
    <row r="11" spans="1:21">
      <c r="A11" s="5">
        <v>9</v>
      </c>
      <c r="B11">
        <v>8</v>
      </c>
      <c r="D11">
        <v>9.6999999999999993</v>
      </c>
      <c r="F11">
        <v>8.5</v>
      </c>
      <c r="G11" s="13">
        <v>9</v>
      </c>
      <c r="H11">
        <v>9</v>
      </c>
      <c r="L11" s="13">
        <v>5</v>
      </c>
      <c r="M11">
        <v>8.3000000000000007</v>
      </c>
      <c r="N11">
        <v>7.5</v>
      </c>
      <c r="O11">
        <v>8.6999999999999993</v>
      </c>
      <c r="T11">
        <v>8</v>
      </c>
    </row>
    <row r="12" spans="1:21">
      <c r="A12" s="5">
        <v>10</v>
      </c>
      <c r="B12">
        <v>48.1</v>
      </c>
      <c r="C12">
        <v>46</v>
      </c>
      <c r="D12">
        <v>46</v>
      </c>
      <c r="G12" s="13"/>
      <c r="H12">
        <v>46</v>
      </c>
      <c r="I12">
        <v>46.8</v>
      </c>
      <c r="J12">
        <v>44.5</v>
      </c>
      <c r="K12">
        <v>43.9</v>
      </c>
      <c r="L12" s="13">
        <v>43.7</v>
      </c>
      <c r="M12">
        <v>47</v>
      </c>
      <c r="P12">
        <v>44</v>
      </c>
      <c r="Q12">
        <v>45.5</v>
      </c>
      <c r="R12">
        <v>46</v>
      </c>
      <c r="S12">
        <v>45</v>
      </c>
      <c r="U12">
        <v>48.5</v>
      </c>
    </row>
    <row r="13" spans="1:21">
      <c r="A13" s="5">
        <v>11</v>
      </c>
      <c r="B13">
        <v>46.2</v>
      </c>
      <c r="D13">
        <v>45</v>
      </c>
      <c r="E13">
        <v>42.8</v>
      </c>
      <c r="G13" s="13"/>
      <c r="H13">
        <v>46</v>
      </c>
      <c r="I13">
        <v>46</v>
      </c>
      <c r="J13">
        <v>44</v>
      </c>
      <c r="K13">
        <v>43.4</v>
      </c>
      <c r="L13" s="13">
        <v>44</v>
      </c>
      <c r="M13">
        <v>46.1</v>
      </c>
      <c r="P13">
        <v>43.5</v>
      </c>
      <c r="R13">
        <v>44</v>
      </c>
      <c r="S13">
        <v>45</v>
      </c>
      <c r="U13">
        <v>47.8</v>
      </c>
    </row>
    <row r="14" spans="1:21">
      <c r="A14" s="5">
        <v>12</v>
      </c>
      <c r="D14">
        <v>35</v>
      </c>
      <c r="E14">
        <v>34</v>
      </c>
      <c r="G14" s="13"/>
      <c r="I14">
        <v>34.9</v>
      </c>
      <c r="J14">
        <v>34.5</v>
      </c>
      <c r="K14">
        <v>36.5</v>
      </c>
      <c r="L14" s="13">
        <v>34</v>
      </c>
      <c r="M14">
        <v>36.1</v>
      </c>
      <c r="N14">
        <v>35</v>
      </c>
      <c r="P14">
        <v>35.700000000000003</v>
      </c>
      <c r="R14">
        <v>34.200000000000003</v>
      </c>
      <c r="S14">
        <v>34.200000000000003</v>
      </c>
      <c r="U14">
        <v>38</v>
      </c>
    </row>
    <row r="15" spans="1:21">
      <c r="A15" s="5">
        <v>13</v>
      </c>
      <c r="B15">
        <v>29</v>
      </c>
      <c r="C15">
        <v>27</v>
      </c>
      <c r="D15">
        <v>27.2</v>
      </c>
      <c r="E15">
        <v>25.3</v>
      </c>
      <c r="G15" s="13"/>
      <c r="H15">
        <v>26.5</v>
      </c>
      <c r="I15">
        <v>26.1</v>
      </c>
      <c r="J15">
        <v>27.5</v>
      </c>
      <c r="K15">
        <v>28</v>
      </c>
      <c r="L15" s="13">
        <v>26</v>
      </c>
      <c r="M15">
        <v>27</v>
      </c>
      <c r="N15">
        <v>26.8</v>
      </c>
      <c r="P15">
        <v>27.5</v>
      </c>
      <c r="R15">
        <v>27</v>
      </c>
      <c r="S15">
        <v>26</v>
      </c>
      <c r="U15">
        <v>28.5</v>
      </c>
    </row>
    <row r="16" spans="1:21">
      <c r="A16" s="5">
        <v>14</v>
      </c>
      <c r="B16">
        <v>31.6</v>
      </c>
      <c r="D16">
        <v>30</v>
      </c>
      <c r="E16">
        <v>28</v>
      </c>
      <c r="G16" s="13"/>
      <c r="H16">
        <v>29</v>
      </c>
      <c r="I16">
        <v>30</v>
      </c>
      <c r="J16">
        <v>29</v>
      </c>
      <c r="K16">
        <v>31</v>
      </c>
      <c r="L16" s="13">
        <v>28</v>
      </c>
      <c r="M16">
        <v>30</v>
      </c>
      <c r="P16">
        <v>29.3</v>
      </c>
      <c r="R16">
        <v>29</v>
      </c>
      <c r="S16">
        <v>29</v>
      </c>
      <c r="U16">
        <v>31</v>
      </c>
    </row>
    <row r="17" spans="1:23">
      <c r="A17" s="5" t="s">
        <v>15</v>
      </c>
      <c r="B17">
        <v>28</v>
      </c>
      <c r="C17">
        <v>26.5</v>
      </c>
      <c r="D17">
        <v>26</v>
      </c>
      <c r="E17">
        <v>25</v>
      </c>
      <c r="I17">
        <v>25</v>
      </c>
      <c r="J17">
        <v>24</v>
      </c>
      <c r="K17">
        <v>26.5</v>
      </c>
      <c r="L17" s="13">
        <v>24</v>
      </c>
      <c r="M17">
        <v>26</v>
      </c>
      <c r="N17">
        <v>26</v>
      </c>
      <c r="P17">
        <v>26</v>
      </c>
      <c r="R17">
        <v>25</v>
      </c>
      <c r="S17">
        <v>25.5</v>
      </c>
      <c r="U17">
        <v>28</v>
      </c>
    </row>
    <row r="18" spans="1:23">
      <c r="A18" s="5"/>
    </row>
    <row r="19" spans="1:23" s="1" customFormat="1">
      <c r="C19" s="1" t="s">
        <v>11</v>
      </c>
      <c r="D19" s="1" t="s">
        <v>11</v>
      </c>
      <c r="E19" s="1" t="s">
        <v>11</v>
      </c>
      <c r="F19" s="1" t="s">
        <v>11</v>
      </c>
      <c r="G19" s="1" t="s">
        <v>11</v>
      </c>
      <c r="H19" s="1" t="s">
        <v>11</v>
      </c>
      <c r="I19" s="1" t="s">
        <v>11</v>
      </c>
      <c r="J19" s="1" t="s">
        <v>11</v>
      </c>
      <c r="K19" s="1" t="s">
        <v>0</v>
      </c>
      <c r="L19" s="1" t="s">
        <v>11</v>
      </c>
      <c r="M19" s="1" t="s">
        <v>11</v>
      </c>
      <c r="N19" s="1" t="s">
        <v>11</v>
      </c>
      <c r="O19" s="1" t="s">
        <v>1</v>
      </c>
      <c r="P19" s="1" t="s">
        <v>11</v>
      </c>
      <c r="R19" s="1" t="s">
        <v>12</v>
      </c>
      <c r="S19" s="1" t="s">
        <v>12</v>
      </c>
      <c r="T19" s="1" t="s">
        <v>12</v>
      </c>
      <c r="U19" s="1" t="s">
        <v>12</v>
      </c>
      <c r="V19" s="1" t="s">
        <v>13</v>
      </c>
      <c r="W19" s="1" t="s">
        <v>13</v>
      </c>
    </row>
    <row r="20" spans="1:23" s="1" customFormat="1">
      <c r="C20" s="1">
        <v>17</v>
      </c>
      <c r="D20" s="1">
        <v>68</v>
      </c>
      <c r="E20" s="1">
        <v>71</v>
      </c>
      <c r="F20" s="1">
        <v>220</v>
      </c>
      <c r="G20" s="2">
        <v>226</v>
      </c>
      <c r="H20" s="1">
        <v>335</v>
      </c>
      <c r="I20" s="1">
        <v>709</v>
      </c>
      <c r="J20" s="1">
        <v>733</v>
      </c>
      <c r="K20" s="1">
        <v>1038</v>
      </c>
      <c r="L20" s="1">
        <v>1118</v>
      </c>
      <c r="M20" s="1">
        <v>1234</v>
      </c>
      <c r="N20" s="1">
        <v>1183</v>
      </c>
      <c r="O20" s="1">
        <v>1350</v>
      </c>
      <c r="P20" s="1">
        <v>1550</v>
      </c>
      <c r="R20" s="1">
        <v>1591</v>
      </c>
      <c r="S20" s="1">
        <v>1698</v>
      </c>
      <c r="T20" s="9">
        <v>1711</v>
      </c>
      <c r="U20" s="1">
        <v>812</v>
      </c>
      <c r="V20" s="1">
        <v>1586</v>
      </c>
      <c r="W20" s="2">
        <v>886</v>
      </c>
    </row>
    <row r="21" spans="1:23">
      <c r="B21">
        <v>1</v>
      </c>
      <c r="C21">
        <v>267</v>
      </c>
      <c r="D21">
        <v>260</v>
      </c>
      <c r="E21">
        <v>259</v>
      </c>
      <c r="H21" s="3"/>
      <c r="I21">
        <v>263</v>
      </c>
      <c r="L21">
        <v>256</v>
      </c>
      <c r="Q21">
        <v>1</v>
      </c>
      <c r="T21">
        <v>260</v>
      </c>
      <c r="U21">
        <v>265</v>
      </c>
      <c r="W21" s="3">
        <v>252</v>
      </c>
    </row>
    <row r="22" spans="1:23">
      <c r="B22">
        <v>3</v>
      </c>
      <c r="C22">
        <v>36.1</v>
      </c>
      <c r="D22">
        <v>32.9</v>
      </c>
      <c r="E22">
        <v>33.5</v>
      </c>
      <c r="F22">
        <v>32.5</v>
      </c>
      <c r="G22">
        <v>30</v>
      </c>
      <c r="H22" s="3"/>
      <c r="I22">
        <v>33</v>
      </c>
      <c r="J22">
        <v>33.5</v>
      </c>
      <c r="L22">
        <v>33.5</v>
      </c>
      <c r="M22">
        <v>32</v>
      </c>
      <c r="P22">
        <v>33.5</v>
      </c>
      <c r="Q22">
        <v>3</v>
      </c>
      <c r="T22">
        <v>35.700000000000003</v>
      </c>
      <c r="U22">
        <v>31.5</v>
      </c>
      <c r="V22">
        <v>33</v>
      </c>
      <c r="W22" s="3">
        <v>33.799999999999997</v>
      </c>
    </row>
    <row r="23" spans="1:23">
      <c r="B23">
        <v>4</v>
      </c>
      <c r="C23">
        <v>32.6</v>
      </c>
      <c r="D23">
        <v>28</v>
      </c>
      <c r="E23">
        <v>31</v>
      </c>
      <c r="F23">
        <v>28</v>
      </c>
      <c r="G23">
        <v>29</v>
      </c>
      <c r="H23" s="3"/>
      <c r="I23">
        <v>29</v>
      </c>
      <c r="J23">
        <v>31</v>
      </c>
      <c r="N23">
        <v>29</v>
      </c>
      <c r="Q23">
        <v>4</v>
      </c>
      <c r="T23">
        <v>33</v>
      </c>
      <c r="U23">
        <v>29</v>
      </c>
      <c r="V23">
        <v>29</v>
      </c>
      <c r="W23" s="3">
        <v>27.5</v>
      </c>
    </row>
    <row r="24" spans="1:23">
      <c r="B24">
        <v>5</v>
      </c>
      <c r="C24">
        <v>50</v>
      </c>
      <c r="E24">
        <v>47</v>
      </c>
      <c r="G24">
        <v>43</v>
      </c>
      <c r="H24" s="3">
        <v>43.5</v>
      </c>
      <c r="I24">
        <v>47</v>
      </c>
      <c r="L24">
        <v>46.2</v>
      </c>
      <c r="M24">
        <v>44.5</v>
      </c>
      <c r="N24">
        <v>45</v>
      </c>
      <c r="Q24">
        <v>5</v>
      </c>
      <c r="S24">
        <v>47</v>
      </c>
      <c r="T24">
        <v>48</v>
      </c>
      <c r="U24">
        <v>43.5</v>
      </c>
      <c r="V24">
        <v>45</v>
      </c>
      <c r="W24" s="3">
        <v>46</v>
      </c>
    </row>
    <row r="25" spans="1:23">
      <c r="A25" s="4"/>
      <c r="B25" s="4">
        <v>6</v>
      </c>
      <c r="C25">
        <v>40</v>
      </c>
      <c r="D25">
        <v>39</v>
      </c>
      <c r="E25">
        <v>40</v>
      </c>
      <c r="G25">
        <v>36</v>
      </c>
      <c r="H25" s="3">
        <v>38</v>
      </c>
      <c r="I25">
        <v>39.5</v>
      </c>
      <c r="L25">
        <v>40</v>
      </c>
      <c r="M25">
        <v>38</v>
      </c>
      <c r="N25">
        <v>37</v>
      </c>
      <c r="Q25" s="4">
        <v>6</v>
      </c>
      <c r="T25">
        <v>40.5</v>
      </c>
      <c r="U25">
        <v>39</v>
      </c>
      <c r="V25">
        <v>39</v>
      </c>
      <c r="W25" s="3">
        <v>39</v>
      </c>
    </row>
    <row r="26" spans="1:23">
      <c r="B26" s="4">
        <v>10</v>
      </c>
      <c r="C26">
        <v>48.1</v>
      </c>
      <c r="D26">
        <v>46</v>
      </c>
      <c r="E26">
        <v>46</v>
      </c>
      <c r="H26" s="3"/>
      <c r="I26">
        <v>46</v>
      </c>
      <c r="J26">
        <v>46.8</v>
      </c>
      <c r="K26">
        <v>44.5</v>
      </c>
      <c r="L26">
        <v>47</v>
      </c>
      <c r="O26">
        <v>44</v>
      </c>
      <c r="P26">
        <v>45.5</v>
      </c>
      <c r="Q26" s="4">
        <v>10</v>
      </c>
      <c r="R26">
        <v>46</v>
      </c>
      <c r="S26">
        <v>45</v>
      </c>
      <c r="T26">
        <v>48.5</v>
      </c>
      <c r="U26">
        <v>43.9</v>
      </c>
      <c r="W26" s="3">
        <v>43.7</v>
      </c>
    </row>
    <row r="27" spans="1:23">
      <c r="B27">
        <v>11</v>
      </c>
      <c r="C27">
        <v>46.2</v>
      </c>
      <c r="E27">
        <v>45</v>
      </c>
      <c r="F27">
        <v>42.8</v>
      </c>
      <c r="H27" s="3"/>
      <c r="I27">
        <v>46</v>
      </c>
      <c r="J27">
        <v>46</v>
      </c>
      <c r="K27">
        <v>44</v>
      </c>
      <c r="L27">
        <v>46.1</v>
      </c>
      <c r="O27">
        <v>43.5</v>
      </c>
      <c r="Q27">
        <v>11</v>
      </c>
      <c r="R27">
        <v>44</v>
      </c>
      <c r="S27">
        <v>45</v>
      </c>
      <c r="T27">
        <v>47.8</v>
      </c>
      <c r="U27">
        <v>43.4</v>
      </c>
      <c r="W27" s="3">
        <v>44</v>
      </c>
    </row>
    <row r="28" spans="1:23">
      <c r="B28">
        <v>12</v>
      </c>
      <c r="E28">
        <v>35</v>
      </c>
      <c r="F28">
        <v>34</v>
      </c>
      <c r="H28" s="3"/>
      <c r="J28">
        <v>34.9</v>
      </c>
      <c r="K28">
        <v>34.5</v>
      </c>
      <c r="L28">
        <v>36.1</v>
      </c>
      <c r="M28">
        <v>35</v>
      </c>
      <c r="O28">
        <v>35.700000000000003</v>
      </c>
      <c r="Q28">
        <v>12</v>
      </c>
      <c r="R28">
        <v>34.200000000000003</v>
      </c>
      <c r="S28">
        <v>34.200000000000003</v>
      </c>
      <c r="T28">
        <v>38</v>
      </c>
      <c r="U28">
        <v>36.5</v>
      </c>
      <c r="W28" s="3">
        <v>34</v>
      </c>
    </row>
    <row r="29" spans="1:23">
      <c r="B29">
        <v>13</v>
      </c>
      <c r="C29">
        <v>29</v>
      </c>
      <c r="D29">
        <v>27</v>
      </c>
      <c r="E29">
        <v>27.2</v>
      </c>
      <c r="F29">
        <v>25.3</v>
      </c>
      <c r="H29" s="3"/>
      <c r="I29">
        <v>26.5</v>
      </c>
      <c r="J29">
        <v>26.1</v>
      </c>
      <c r="K29">
        <v>27.5</v>
      </c>
      <c r="L29">
        <v>27</v>
      </c>
      <c r="M29">
        <v>26.8</v>
      </c>
      <c r="O29">
        <v>27.5</v>
      </c>
      <c r="Q29">
        <v>13</v>
      </c>
      <c r="R29">
        <v>27</v>
      </c>
      <c r="S29">
        <v>26</v>
      </c>
      <c r="T29">
        <v>28.5</v>
      </c>
      <c r="U29">
        <v>28</v>
      </c>
      <c r="W29" s="3">
        <v>26</v>
      </c>
    </row>
    <row r="30" spans="1:23">
      <c r="B30">
        <v>14</v>
      </c>
      <c r="C30">
        <v>31.6</v>
      </c>
      <c r="E30">
        <v>30</v>
      </c>
      <c r="F30">
        <v>28</v>
      </c>
      <c r="H30" s="3"/>
      <c r="I30">
        <v>29</v>
      </c>
      <c r="J30">
        <v>30</v>
      </c>
      <c r="K30">
        <v>29</v>
      </c>
      <c r="L30">
        <v>30</v>
      </c>
      <c r="O30">
        <v>29.3</v>
      </c>
      <c r="Q30">
        <v>14</v>
      </c>
      <c r="R30">
        <v>29</v>
      </c>
      <c r="S30">
        <v>29</v>
      </c>
      <c r="T30">
        <v>31</v>
      </c>
      <c r="U30">
        <v>31</v>
      </c>
      <c r="W30" s="3">
        <v>28</v>
      </c>
    </row>
    <row r="31" spans="1:23">
      <c r="B31">
        <v>7</v>
      </c>
      <c r="C31">
        <v>44</v>
      </c>
      <c r="E31">
        <v>43</v>
      </c>
      <c r="G31">
        <v>40</v>
      </c>
      <c r="H31" s="3">
        <v>39</v>
      </c>
      <c r="I31">
        <v>41</v>
      </c>
      <c r="L31">
        <v>43</v>
      </c>
      <c r="M31">
        <v>42</v>
      </c>
      <c r="N31">
        <v>41</v>
      </c>
      <c r="Q31">
        <v>7</v>
      </c>
      <c r="U31">
        <v>39.5</v>
      </c>
      <c r="V31">
        <v>40</v>
      </c>
      <c r="W31" s="3">
        <v>42</v>
      </c>
    </row>
    <row r="32" spans="1:23">
      <c r="B32">
        <v>8</v>
      </c>
      <c r="C32">
        <v>11.8</v>
      </c>
      <c r="D32">
        <v>12</v>
      </c>
      <c r="E32">
        <v>11</v>
      </c>
      <c r="G32">
        <v>11</v>
      </c>
      <c r="H32" s="3">
        <v>10</v>
      </c>
      <c r="I32">
        <v>10.7</v>
      </c>
      <c r="L32">
        <v>11.2</v>
      </c>
      <c r="M32">
        <v>10.5</v>
      </c>
      <c r="N32">
        <v>10.8</v>
      </c>
      <c r="Q32">
        <v>8</v>
      </c>
      <c r="U32">
        <v>10</v>
      </c>
      <c r="V32">
        <v>11</v>
      </c>
      <c r="W32" s="3">
        <v>11</v>
      </c>
    </row>
    <row r="33" spans="1:23">
      <c r="A33" t="s">
        <v>2</v>
      </c>
      <c r="B33" s="5"/>
      <c r="C33" s="5">
        <f t="shared" ref="C33:U33" si="0">C20</f>
        <v>17</v>
      </c>
      <c r="D33" s="5">
        <f t="shared" si="0"/>
        <v>68</v>
      </c>
      <c r="E33" s="5">
        <f t="shared" si="0"/>
        <v>71</v>
      </c>
      <c r="F33" s="5">
        <f t="shared" si="0"/>
        <v>220</v>
      </c>
      <c r="G33" s="6">
        <f t="shared" si="0"/>
        <v>226</v>
      </c>
      <c r="H33" s="5">
        <f t="shared" si="0"/>
        <v>335</v>
      </c>
      <c r="I33" s="5">
        <f t="shared" si="0"/>
        <v>709</v>
      </c>
      <c r="J33" s="5">
        <f t="shared" si="0"/>
        <v>733</v>
      </c>
      <c r="K33" s="5">
        <f t="shared" si="0"/>
        <v>1038</v>
      </c>
      <c r="L33" s="5">
        <f t="shared" si="0"/>
        <v>1118</v>
      </c>
      <c r="M33" s="5">
        <f t="shared" si="0"/>
        <v>1234</v>
      </c>
      <c r="N33" s="5">
        <f t="shared" si="0"/>
        <v>1183</v>
      </c>
      <c r="O33" s="5">
        <f t="shared" si="0"/>
        <v>1350</v>
      </c>
      <c r="P33" s="5">
        <f t="shared" si="0"/>
        <v>1550</v>
      </c>
      <c r="Q33" s="5"/>
      <c r="R33" s="5">
        <f t="shared" si="0"/>
        <v>1591</v>
      </c>
      <c r="S33" s="5">
        <f t="shared" si="0"/>
        <v>1698</v>
      </c>
      <c r="T33" s="5">
        <f>T20</f>
        <v>1711</v>
      </c>
      <c r="U33" s="5">
        <f t="shared" si="0"/>
        <v>812</v>
      </c>
      <c r="V33" s="5">
        <f>V20</f>
        <v>1586</v>
      </c>
      <c r="W33" s="5">
        <f>W20</f>
        <v>886</v>
      </c>
    </row>
    <row r="34" spans="1:23">
      <c r="A34" s="7">
        <v>2.3929999999999998</v>
      </c>
      <c r="B34">
        <v>1</v>
      </c>
      <c r="C34" s="7">
        <f>LOG10(C21)-$A34</f>
        <v>3.3511261364575606E-2</v>
      </c>
      <c r="D34" s="7">
        <f>LOG10(D21)-$A34</f>
        <v>2.1973347970817958E-2</v>
      </c>
      <c r="E34" s="7">
        <f>LOG10(E21)-$A34</f>
        <v>2.0299764081252114E-2</v>
      </c>
      <c r="F34" s="7"/>
      <c r="G34" s="7"/>
      <c r="H34" s="7"/>
      <c r="I34" s="7">
        <f>LOG10(I21)-$A34</f>
        <v>2.6955748489758236E-2</v>
      </c>
      <c r="J34" s="7"/>
      <c r="K34" s="7"/>
      <c r="L34" s="7">
        <f>LOG10(L21)-$A34</f>
        <v>1.523996531184979E-2</v>
      </c>
      <c r="M34" s="7"/>
      <c r="N34" s="7"/>
      <c r="O34" s="7"/>
      <c r="P34" s="7"/>
      <c r="Q34">
        <v>1</v>
      </c>
      <c r="R34" s="7"/>
      <c r="S34" s="7"/>
      <c r="T34" s="7">
        <f>LOG10(T21)-$A34</f>
        <v>2.1973347970817958E-2</v>
      </c>
      <c r="U34" s="7">
        <f>LOG10(U21)-$A34</f>
        <v>3.024587393680811E-2</v>
      </c>
      <c r="V34" s="7"/>
      <c r="W34" s="7">
        <f t="shared" ref="W34:W45" si="1">LOG10(W21)-$A34</f>
        <v>8.4005407815443967E-3</v>
      </c>
    </row>
    <row r="35" spans="1:23">
      <c r="A35" s="7">
        <v>1.399</v>
      </c>
      <c r="B35">
        <v>3</v>
      </c>
      <c r="C35" s="7">
        <f t="shared" ref="C35:U35" si="2">LOG10(C22)-$A35</f>
        <v>0.15850720190565792</v>
      </c>
      <c r="D35" s="7">
        <f t="shared" si="2"/>
        <v>0.1181958979499742</v>
      </c>
      <c r="E35" s="7">
        <f t="shared" si="2"/>
        <v>0.12604480703684517</v>
      </c>
      <c r="F35" s="7">
        <f t="shared" si="2"/>
        <v>0.11288336097887441</v>
      </c>
      <c r="G35" s="7">
        <f t="shared" si="2"/>
        <v>7.8121254719662359E-2</v>
      </c>
      <c r="H35" s="7"/>
      <c r="I35" s="7">
        <f t="shared" si="2"/>
        <v>0.1195139398778875</v>
      </c>
      <c r="J35" s="7">
        <f t="shared" si="2"/>
        <v>0.12604480703684517</v>
      </c>
      <c r="K35" s="7"/>
      <c r="L35" s="7">
        <f t="shared" si="2"/>
        <v>0.12604480703684517</v>
      </c>
      <c r="M35" s="7">
        <f t="shared" si="2"/>
        <v>0.10614997831990602</v>
      </c>
      <c r="N35" s="7"/>
      <c r="O35" s="7"/>
      <c r="P35" s="7">
        <f t="shared" si="2"/>
        <v>0.12604480703684517</v>
      </c>
      <c r="Q35">
        <v>3</v>
      </c>
      <c r="R35" s="7"/>
      <c r="S35" s="7"/>
      <c r="T35" s="7">
        <f t="shared" ref="T35:T43" si="3">LOG10(T22)-$A35</f>
        <v>0.15366821611219317</v>
      </c>
      <c r="U35" s="7">
        <f t="shared" si="2"/>
        <v>9.9310553789600409E-2</v>
      </c>
      <c r="V35" s="7">
        <f>LOG10(V22)-$A35</f>
        <v>0.1195139398778875</v>
      </c>
      <c r="W35" s="7">
        <f t="shared" si="1"/>
        <v>0.12991670027765467</v>
      </c>
    </row>
    <row r="36" spans="1:23">
      <c r="A36" s="7">
        <v>1.403</v>
      </c>
      <c r="B36">
        <v>4</v>
      </c>
      <c r="C36" s="7">
        <f t="shared" ref="C36:U36" si="4">LOG10(C23)-$A36</f>
        <v>0.1102176000679389</v>
      </c>
      <c r="D36" s="7">
        <f t="shared" si="4"/>
        <v>4.4158031342219184E-2</v>
      </c>
      <c r="E36" s="7">
        <f t="shared" si="4"/>
        <v>8.8361693834272614E-2</v>
      </c>
      <c r="F36" s="7">
        <f t="shared" si="4"/>
        <v>4.4158031342219184E-2</v>
      </c>
      <c r="G36" s="7">
        <f t="shared" si="4"/>
        <v>5.9397997898956056E-2</v>
      </c>
      <c r="H36" s="7"/>
      <c r="I36" s="7">
        <f t="shared" si="4"/>
        <v>5.9397997898956056E-2</v>
      </c>
      <c r="J36" s="7">
        <f t="shared" si="4"/>
        <v>8.8361693834272614E-2</v>
      </c>
      <c r="K36" s="7"/>
      <c r="L36" s="7"/>
      <c r="M36" s="7"/>
      <c r="N36" s="7">
        <f t="shared" si="4"/>
        <v>5.9397997898956056E-2</v>
      </c>
      <c r="O36" s="7"/>
      <c r="P36" s="7"/>
      <c r="Q36">
        <v>4</v>
      </c>
      <c r="R36" s="7"/>
      <c r="S36" s="7"/>
      <c r="T36" s="7">
        <f t="shared" si="3"/>
        <v>0.11551393987788749</v>
      </c>
      <c r="U36" s="7">
        <f t="shared" si="4"/>
        <v>5.9397997898956056E-2</v>
      </c>
      <c r="V36" s="7">
        <f>LOG10(V23)-$A36</f>
        <v>5.9397997898956056E-2</v>
      </c>
      <c r="W36" s="7">
        <f t="shared" si="1"/>
        <v>3.6332693830262608E-2</v>
      </c>
    </row>
    <row r="37" spans="1:23">
      <c r="A37" s="7">
        <v>1.6080000000000001</v>
      </c>
      <c r="B37">
        <v>5</v>
      </c>
      <c r="C37" s="7">
        <f t="shared" ref="C37:U37" si="5">LOG10(C24)-$A37</f>
        <v>9.0970004336018651E-2</v>
      </c>
      <c r="D37" s="7"/>
      <c r="E37" s="7">
        <f t="shared" si="5"/>
        <v>6.4097857935717428E-2</v>
      </c>
      <c r="F37" s="7"/>
      <c r="G37" s="7">
        <f t="shared" si="5"/>
        <v>2.5468455579586324E-2</v>
      </c>
      <c r="H37" s="7">
        <f t="shared" si="5"/>
        <v>3.0489256954637334E-2</v>
      </c>
      <c r="I37" s="7">
        <f t="shared" si="5"/>
        <v>6.4097857935717428E-2</v>
      </c>
      <c r="J37" s="7"/>
      <c r="K37" s="7"/>
      <c r="L37" s="7">
        <f t="shared" si="5"/>
        <v>5.6641975556125379E-2</v>
      </c>
      <c r="M37" s="7">
        <f t="shared" si="5"/>
        <v>4.0360010980931449E-2</v>
      </c>
      <c r="N37" s="7">
        <f t="shared" si="5"/>
        <v>4.5212513775343632E-2</v>
      </c>
      <c r="O37" s="7"/>
      <c r="P37" s="7"/>
      <c r="Q37">
        <v>5</v>
      </c>
      <c r="R37" s="7"/>
      <c r="S37" s="7">
        <f t="shared" si="5"/>
        <v>6.4097857935717428E-2</v>
      </c>
      <c r="T37" s="7">
        <f t="shared" si="3"/>
        <v>7.3241237375587076E-2</v>
      </c>
      <c r="U37" s="7">
        <f t="shared" si="5"/>
        <v>3.0489256954637334E-2</v>
      </c>
      <c r="V37" s="7">
        <f>LOG10(V24)-$A37</f>
        <v>4.5212513775343632E-2</v>
      </c>
      <c r="W37" s="7">
        <f t="shared" si="1"/>
        <v>5.4757831681573998E-2</v>
      </c>
    </row>
    <row r="38" spans="1:23">
      <c r="A38" s="7">
        <v>1.544</v>
      </c>
      <c r="B38" s="4">
        <v>6</v>
      </c>
      <c r="C38" s="7">
        <f t="shared" ref="C38:U38" si="6">LOG10(C25)-$A38</f>
        <v>5.8059991327962246E-2</v>
      </c>
      <c r="D38" s="7">
        <f t="shared" si="6"/>
        <v>4.7064607026499061E-2</v>
      </c>
      <c r="E38" s="7">
        <f t="shared" si="6"/>
        <v>5.8059991327962246E-2</v>
      </c>
      <c r="F38" s="7"/>
      <c r="G38" s="7">
        <f t="shared" si="6"/>
        <v>1.2302500767287228E-2</v>
      </c>
      <c r="H38" s="7">
        <f t="shared" si="6"/>
        <v>3.5783596616810076E-2</v>
      </c>
      <c r="I38" s="7">
        <f t="shared" si="6"/>
        <v>5.2597095626460089E-2</v>
      </c>
      <c r="J38" s="7"/>
      <c r="K38" s="7"/>
      <c r="L38" s="7">
        <f t="shared" si="6"/>
        <v>5.8059991327962246E-2</v>
      </c>
      <c r="M38" s="7">
        <f t="shared" si="6"/>
        <v>3.5783596616810076E-2</v>
      </c>
      <c r="N38" s="7">
        <f t="shared" si="6"/>
        <v>2.4201724066994945E-2</v>
      </c>
      <c r="O38" s="7"/>
      <c r="P38" s="7"/>
      <c r="Q38" s="4">
        <v>6</v>
      </c>
      <c r="R38" s="7"/>
      <c r="S38" s="7"/>
      <c r="T38" s="7">
        <f t="shared" si="3"/>
        <v>6.3455023214668449E-2</v>
      </c>
      <c r="U38" s="7">
        <f t="shared" si="6"/>
        <v>4.7064607026499061E-2</v>
      </c>
      <c r="V38" s="7">
        <f>LOG10(V25)-$A38</f>
        <v>4.7064607026499061E-2</v>
      </c>
      <c r="W38" s="7">
        <f t="shared" si="1"/>
        <v>4.7064607026499061E-2</v>
      </c>
    </row>
    <row r="39" spans="1:23">
      <c r="A39" s="7">
        <v>1.5820000000000001</v>
      </c>
      <c r="B39" s="4">
        <v>10</v>
      </c>
      <c r="C39" s="7">
        <f t="shared" ref="C39:U39" si="7">LOG10(C26)-$A39</f>
        <v>0.10014507637383163</v>
      </c>
      <c r="D39" s="7">
        <f t="shared" si="7"/>
        <v>8.0757831681574022E-2</v>
      </c>
      <c r="E39" s="7">
        <f t="shared" si="7"/>
        <v>8.0757831681574022E-2</v>
      </c>
      <c r="F39" s="7"/>
      <c r="G39" s="7"/>
      <c r="H39" s="7"/>
      <c r="I39" s="7">
        <f t="shared" si="7"/>
        <v>8.0757831681574022E-2</v>
      </c>
      <c r="J39" s="7">
        <f t="shared" si="7"/>
        <v>8.8245853074123914E-2</v>
      </c>
      <c r="K39" s="7">
        <f t="shared" si="7"/>
        <v>6.6360010980931472E-2</v>
      </c>
      <c r="L39" s="7">
        <f t="shared" si="7"/>
        <v>9.0097857935717451E-2</v>
      </c>
      <c r="M39" s="7"/>
      <c r="N39" s="7"/>
      <c r="O39" s="7">
        <f t="shared" si="7"/>
        <v>6.1452676486187352E-2</v>
      </c>
      <c r="P39" s="7">
        <f t="shared" si="7"/>
        <v>7.6011396657112318E-2</v>
      </c>
      <c r="Q39" s="4">
        <v>10</v>
      </c>
      <c r="R39" s="7">
        <f t="shared" si="7"/>
        <v>8.0757831681574022E-2</v>
      </c>
      <c r="S39" s="7">
        <f t="shared" si="7"/>
        <v>7.1212513775343655E-2</v>
      </c>
      <c r="T39" s="7">
        <f t="shared" si="3"/>
        <v>0.10374173860226366</v>
      </c>
      <c r="U39" s="7">
        <f t="shared" si="7"/>
        <v>6.0464520242121234E-2</v>
      </c>
      <c r="V39" s="7"/>
      <c r="W39" s="7">
        <f t="shared" si="1"/>
        <v>5.8481436970421852E-2</v>
      </c>
    </row>
    <row r="40" spans="1:23">
      <c r="A40" s="7">
        <v>1.573</v>
      </c>
      <c r="B40">
        <v>11</v>
      </c>
      <c r="C40" s="7">
        <f t="shared" ref="C40:U40" si="8">LOG10(C27)-$A40</f>
        <v>9.1641975556125521E-2</v>
      </c>
      <c r="D40" s="7"/>
      <c r="E40" s="7">
        <f t="shared" si="8"/>
        <v>8.0212513775343774E-2</v>
      </c>
      <c r="F40" s="7">
        <f t="shared" si="8"/>
        <v>5.8443769013172053E-2</v>
      </c>
      <c r="G40" s="7"/>
      <c r="H40" s="7"/>
      <c r="I40" s="7">
        <f t="shared" si="8"/>
        <v>8.9757831681574141E-2</v>
      </c>
      <c r="J40" s="7">
        <f t="shared" si="8"/>
        <v>8.9757831681574141E-2</v>
      </c>
      <c r="K40" s="7">
        <f t="shared" si="8"/>
        <v>7.0452676486187471E-2</v>
      </c>
      <c r="L40" s="7">
        <f t="shared" si="8"/>
        <v>9.0700925389648246E-2</v>
      </c>
      <c r="M40" s="7"/>
      <c r="N40" s="7"/>
      <c r="O40" s="7">
        <f t="shared" si="8"/>
        <v>6.5489256954637476E-2</v>
      </c>
      <c r="P40" s="7"/>
      <c r="Q40">
        <v>11</v>
      </c>
      <c r="R40" s="7">
        <f t="shared" si="8"/>
        <v>7.0452676486187471E-2</v>
      </c>
      <c r="S40" s="7">
        <f t="shared" si="8"/>
        <v>8.0212513775343774E-2</v>
      </c>
      <c r="T40" s="7">
        <f t="shared" si="3"/>
        <v>0.10642789661211882</v>
      </c>
      <c r="U40" s="7">
        <f t="shared" si="8"/>
        <v>6.4489729512510641E-2</v>
      </c>
      <c r="V40" s="7"/>
      <c r="W40" s="7">
        <f t="shared" si="1"/>
        <v>7.0452676486187471E-2</v>
      </c>
    </row>
    <row r="41" spans="1:23">
      <c r="A41" s="7">
        <v>1.478</v>
      </c>
      <c r="B41">
        <v>12</v>
      </c>
      <c r="C41" s="7"/>
      <c r="D41" s="7"/>
      <c r="E41" s="7">
        <f t="shared" ref="E41:U41" si="9">LOG10(E28)-$A41</f>
        <v>6.606804435027569E-2</v>
      </c>
      <c r="F41" s="7">
        <f t="shared" si="9"/>
        <v>5.3478917042255159E-2</v>
      </c>
      <c r="G41" s="7"/>
      <c r="H41" s="7"/>
      <c r="I41" s="7"/>
      <c r="J41" s="7">
        <f t="shared" si="9"/>
        <v>6.4825426959179921E-2</v>
      </c>
      <c r="K41" s="7">
        <f t="shared" si="9"/>
        <v>5.9819095073274209E-2</v>
      </c>
      <c r="L41" s="7">
        <f t="shared" si="9"/>
        <v>7.9507201905657965E-2</v>
      </c>
      <c r="M41" s="7">
        <f t="shared" si="9"/>
        <v>6.606804435027569E-2</v>
      </c>
      <c r="N41" s="7"/>
      <c r="O41" s="7">
        <f t="shared" si="9"/>
        <v>7.4668216112193209E-2</v>
      </c>
      <c r="P41" s="7"/>
      <c r="Q41">
        <v>12</v>
      </c>
      <c r="R41" s="7">
        <f t="shared" si="9"/>
        <v>5.6026106056135117E-2</v>
      </c>
      <c r="S41" s="7">
        <f t="shared" si="9"/>
        <v>5.6026106056135117E-2</v>
      </c>
      <c r="T41" s="7">
        <f t="shared" si="3"/>
        <v>0.10178359661681013</v>
      </c>
      <c r="U41" s="7">
        <f t="shared" si="9"/>
        <v>8.4292864456474659E-2</v>
      </c>
      <c r="V41" s="7"/>
      <c r="W41" s="7">
        <f t="shared" si="1"/>
        <v>5.3478917042255159E-2</v>
      </c>
    </row>
    <row r="42" spans="1:23">
      <c r="A42" s="7">
        <v>1.3740000000000001</v>
      </c>
      <c r="B42">
        <v>13</v>
      </c>
      <c r="C42" s="7">
        <f t="shared" ref="C42:U42" si="10">LOG10(C29)-$A42</f>
        <v>8.8397997898955971E-2</v>
      </c>
      <c r="D42" s="7">
        <f t="shared" si="10"/>
        <v>5.7363764158987252E-2</v>
      </c>
      <c r="E42" s="7">
        <f t="shared" si="10"/>
        <v>6.0568904034198567E-2</v>
      </c>
      <c r="F42" s="7">
        <f t="shared" si="10"/>
        <v>2.9120521175817871E-2</v>
      </c>
      <c r="G42" s="7"/>
      <c r="H42" s="7"/>
      <c r="I42" s="7">
        <f t="shared" si="10"/>
        <v>4.9245873936807794E-2</v>
      </c>
      <c r="J42" s="7">
        <f t="shared" si="10"/>
        <v>4.2640507338280953E-2</v>
      </c>
      <c r="K42" s="7">
        <f t="shared" si="10"/>
        <v>6.5332693830262523E-2</v>
      </c>
      <c r="L42" s="7">
        <f t="shared" si="10"/>
        <v>5.7363764158987252E-2</v>
      </c>
      <c r="M42" s="7">
        <f t="shared" si="10"/>
        <v>5.4134794028788624E-2</v>
      </c>
      <c r="N42" s="7"/>
      <c r="O42" s="7">
        <f t="shared" si="10"/>
        <v>6.5332693830262523E-2</v>
      </c>
      <c r="P42" s="7"/>
      <c r="Q42">
        <v>13</v>
      </c>
      <c r="R42" s="7">
        <f t="shared" si="10"/>
        <v>5.7363764158987252E-2</v>
      </c>
      <c r="S42" s="7">
        <f t="shared" si="10"/>
        <v>4.0973347970817864E-2</v>
      </c>
      <c r="T42" s="7">
        <f t="shared" si="3"/>
        <v>8.08448600085101E-2</v>
      </c>
      <c r="U42" s="7">
        <f t="shared" si="10"/>
        <v>7.3158031342219099E-2</v>
      </c>
      <c r="V42" s="7"/>
      <c r="W42" s="7">
        <f t="shared" si="1"/>
        <v>4.0973347970817864E-2</v>
      </c>
    </row>
    <row r="43" spans="1:23">
      <c r="A43" s="7">
        <v>1.419</v>
      </c>
      <c r="B43">
        <v>14</v>
      </c>
      <c r="C43" s="7">
        <f t="shared" ref="C43:U43" si="11">LOG10(C30)-$A43</f>
        <v>8.0687082618403849E-2</v>
      </c>
      <c r="D43" s="7"/>
      <c r="E43" s="7">
        <f t="shared" si="11"/>
        <v>5.8121254719662341E-2</v>
      </c>
      <c r="F43" s="7">
        <f t="shared" si="11"/>
        <v>2.815803134221917E-2</v>
      </c>
      <c r="G43" s="7"/>
      <c r="H43" s="7"/>
      <c r="I43" s="7">
        <f t="shared" si="11"/>
        <v>4.3397997898956042E-2</v>
      </c>
      <c r="J43" s="7">
        <f t="shared" si="11"/>
        <v>5.8121254719662341E-2</v>
      </c>
      <c r="K43" s="7">
        <f t="shared" si="11"/>
        <v>4.3397997898956042E-2</v>
      </c>
      <c r="L43" s="7">
        <f t="shared" si="11"/>
        <v>5.8121254719662341E-2</v>
      </c>
      <c r="M43" s="7"/>
      <c r="N43" s="7"/>
      <c r="O43" s="7">
        <f t="shared" si="11"/>
        <v>4.7867620354109519E-2</v>
      </c>
      <c r="P43" s="7"/>
      <c r="Q43">
        <v>14</v>
      </c>
      <c r="R43" s="7">
        <f t="shared" si="11"/>
        <v>4.3397997898956042E-2</v>
      </c>
      <c r="S43" s="7">
        <f t="shared" si="11"/>
        <v>4.3397997898956042E-2</v>
      </c>
      <c r="T43" s="7">
        <f t="shared" si="3"/>
        <v>7.23616938342726E-2</v>
      </c>
      <c r="U43" s="7">
        <f t="shared" si="11"/>
        <v>7.23616938342726E-2</v>
      </c>
      <c r="V43" s="7"/>
      <c r="W43" s="7">
        <f t="shared" si="1"/>
        <v>2.815803134221917E-2</v>
      </c>
    </row>
    <row r="44" spans="1:23">
      <c r="A44" s="7">
        <v>1.556</v>
      </c>
      <c r="B44">
        <v>7</v>
      </c>
      <c r="C44" s="7">
        <f t="shared" ref="C44:N44" si="12">LOG10(C31)-$A44</f>
        <v>8.7452676486187375E-2</v>
      </c>
      <c r="D44" s="7"/>
      <c r="E44" s="7">
        <f t="shared" si="12"/>
        <v>7.7468455579586371E-2</v>
      </c>
      <c r="F44" s="7"/>
      <c r="G44" s="7">
        <f t="shared" si="12"/>
        <v>4.6059991327962235E-2</v>
      </c>
      <c r="H44" s="7">
        <f t="shared" si="12"/>
        <v>3.5064607026499051E-2</v>
      </c>
      <c r="I44" s="7">
        <f t="shared" si="12"/>
        <v>5.6783856719735404E-2</v>
      </c>
      <c r="J44" s="7"/>
      <c r="K44" s="7"/>
      <c r="L44" s="7">
        <f t="shared" si="12"/>
        <v>7.7468455579586371E-2</v>
      </c>
      <c r="M44" s="7">
        <f t="shared" si="12"/>
        <v>6.7249290397900507E-2</v>
      </c>
      <c r="N44" s="7">
        <f t="shared" si="12"/>
        <v>5.6783856719735404E-2</v>
      </c>
      <c r="O44" s="7"/>
      <c r="P44" s="7"/>
      <c r="Q44">
        <v>7</v>
      </c>
      <c r="R44" s="7"/>
      <c r="S44" s="7"/>
      <c r="T44" s="7"/>
      <c r="U44" s="7">
        <f>LOG10(U31)-$A44</f>
        <v>4.0597095626460078E-2</v>
      </c>
      <c r="V44" s="7">
        <f>LOG10(V31)-$A44</f>
        <v>4.6059991327962235E-2</v>
      </c>
      <c r="W44" s="7">
        <f t="shared" si="1"/>
        <v>6.7249290397900507E-2</v>
      </c>
    </row>
    <row r="45" spans="1:23">
      <c r="A45" s="7">
        <v>0.94299999999999995</v>
      </c>
      <c r="B45">
        <v>8</v>
      </c>
      <c r="C45" s="7">
        <f t="shared" ref="C45:N45" si="13">LOG10(C32)-$A45</f>
        <v>0.12888200730612553</v>
      </c>
      <c r="D45" s="7">
        <f t="shared" si="13"/>
        <v>0.13618124604762494</v>
      </c>
      <c r="E45" s="7">
        <f t="shared" si="13"/>
        <v>9.839268515822519E-2</v>
      </c>
      <c r="F45" s="7"/>
      <c r="G45" s="7">
        <f t="shared" si="13"/>
        <v>9.839268515822519E-2</v>
      </c>
      <c r="H45" s="7">
        <f t="shared" si="13"/>
        <v>5.7000000000000051E-2</v>
      </c>
      <c r="I45" s="7">
        <f t="shared" si="13"/>
        <v>8.6383777685209773E-2</v>
      </c>
      <c r="J45" s="7"/>
      <c r="K45" s="7"/>
      <c r="L45" s="7">
        <f t="shared" si="13"/>
        <v>0.10621802267018154</v>
      </c>
      <c r="M45" s="7">
        <f t="shared" si="13"/>
        <v>7.8189299069938101E-2</v>
      </c>
      <c r="N45" s="7">
        <f t="shared" si="13"/>
        <v>9.0423755486949697E-2</v>
      </c>
      <c r="O45" s="7"/>
      <c r="P45" s="7"/>
      <c r="Q45">
        <v>8</v>
      </c>
      <c r="R45" s="7"/>
      <c r="S45" s="7"/>
      <c r="T45" s="7"/>
      <c r="U45" s="7">
        <f>LOG10(U32)-$A45</f>
        <v>5.7000000000000051E-2</v>
      </c>
      <c r="V45" s="7">
        <f>LOG10(V32)-$A45</f>
        <v>9.839268515822519E-2</v>
      </c>
      <c r="W45" s="7">
        <f t="shared" si="1"/>
        <v>9.839268515822519E-2</v>
      </c>
    </row>
    <row r="46" spans="1:23" s="1" customFormat="1">
      <c r="A46" s="9" t="s">
        <v>11</v>
      </c>
      <c r="B46" s="1" t="s">
        <v>3</v>
      </c>
      <c r="C46" s="1" t="s">
        <v>4</v>
      </c>
      <c r="D46" s="1" t="s">
        <v>5</v>
      </c>
      <c r="E46" s="1" t="s">
        <v>6</v>
      </c>
      <c r="F46" s="1" t="s">
        <v>7</v>
      </c>
      <c r="G46" s="1" t="s">
        <v>8</v>
      </c>
      <c r="I46" s="1" t="s">
        <v>9</v>
      </c>
      <c r="J46" s="1" t="s">
        <v>9</v>
      </c>
      <c r="K46" s="1" t="s">
        <v>9</v>
      </c>
    </row>
    <row r="47" spans="1:23">
      <c r="A47">
        <v>1</v>
      </c>
      <c r="B47">
        <f>COUNT(C21:P21)</f>
        <v>5</v>
      </c>
      <c r="C47" s="3">
        <f>AVERAGE(C21:P21)</f>
        <v>261</v>
      </c>
      <c r="D47">
        <f>MIN(C21:P21)</f>
        <v>256</v>
      </c>
      <c r="E47">
        <f>MAX(C21:P21)</f>
        <v>267</v>
      </c>
      <c r="F47" s="8">
        <f>STDEV(C21:P21)</f>
        <v>4.1833001326703778</v>
      </c>
      <c r="G47" s="8">
        <f t="shared" ref="G47:G58" si="14">F47*100/C47</f>
        <v>1.6027969856974627</v>
      </c>
      <c r="H47">
        <v>1</v>
      </c>
      <c r="I47" s="7">
        <f t="shared" ref="I47:I58" si="15">LOG10(C47)-$A34</f>
        <v>2.3640507338281047E-2</v>
      </c>
      <c r="J47" s="7">
        <f t="shared" ref="J47:J58" si="16">LOG10(D47)-$A34</f>
        <v>1.523996531184979E-2</v>
      </c>
      <c r="K47" s="7">
        <f t="shared" ref="K47:K58" si="17">LOG10(E47)-$A34</f>
        <v>3.3511261364575606E-2</v>
      </c>
    </row>
    <row r="48" spans="1:23">
      <c r="A48">
        <v>3</v>
      </c>
      <c r="B48">
        <f t="shared" ref="B48:B58" si="18">COUNT(C22:P22)</f>
        <v>10</v>
      </c>
      <c r="C48" s="3">
        <f t="shared" ref="C48:C58" si="19">AVERAGE(C22:P22)</f>
        <v>33.049999999999997</v>
      </c>
      <c r="D48">
        <f t="shared" ref="D48:D58" si="20">MIN(C22:P22)</f>
        <v>30</v>
      </c>
      <c r="E48">
        <f t="shared" ref="E48:E58" si="21">MAX(C22:P22)</f>
        <v>36.1</v>
      </c>
      <c r="F48" s="8">
        <f t="shared" ref="F48:F58" si="22">STDEV(C22:P22)</f>
        <v>1.5218774954348455</v>
      </c>
      <c r="G48" s="8">
        <f t="shared" si="14"/>
        <v>4.6047730572915153</v>
      </c>
      <c r="H48">
        <v>3</v>
      </c>
      <c r="I48" s="7">
        <f t="shared" si="15"/>
        <v>0.12017146382165889</v>
      </c>
      <c r="J48" s="7">
        <f t="shared" si="16"/>
        <v>7.8121254719662359E-2</v>
      </c>
      <c r="K48" s="7">
        <f t="shared" si="17"/>
        <v>0.15850720190565792</v>
      </c>
    </row>
    <row r="49" spans="1:11">
      <c r="A49">
        <v>4</v>
      </c>
      <c r="B49">
        <f t="shared" si="18"/>
        <v>8</v>
      </c>
      <c r="C49" s="3">
        <f t="shared" si="19"/>
        <v>29.7</v>
      </c>
      <c r="D49">
        <f t="shared" si="20"/>
        <v>28</v>
      </c>
      <c r="E49">
        <f t="shared" si="21"/>
        <v>32.6</v>
      </c>
      <c r="F49" s="8">
        <f t="shared" si="22"/>
        <v>1.649242250247102</v>
      </c>
      <c r="G49" s="8">
        <f t="shared" si="14"/>
        <v>5.5530042095862022</v>
      </c>
      <c r="H49">
        <v>4</v>
      </c>
      <c r="I49" s="7">
        <f t="shared" si="15"/>
        <v>6.9756449317212255E-2</v>
      </c>
      <c r="J49" s="7">
        <f t="shared" si="16"/>
        <v>4.4158031342219184E-2</v>
      </c>
      <c r="K49" s="7">
        <f t="shared" si="17"/>
        <v>0.1102176000679389</v>
      </c>
    </row>
    <row r="50" spans="1:11">
      <c r="A50">
        <v>5</v>
      </c>
      <c r="B50">
        <f t="shared" si="18"/>
        <v>8</v>
      </c>
      <c r="C50" s="3">
        <f t="shared" si="19"/>
        <v>45.774999999999999</v>
      </c>
      <c r="D50">
        <f t="shared" si="20"/>
        <v>43</v>
      </c>
      <c r="E50">
        <f t="shared" si="21"/>
        <v>50</v>
      </c>
      <c r="F50" s="8">
        <f t="shared" si="22"/>
        <v>2.2720349594896527</v>
      </c>
      <c r="G50" s="8">
        <f t="shared" si="14"/>
        <v>4.9634843462362701</v>
      </c>
      <c r="H50">
        <v>5</v>
      </c>
      <c r="I50" s="7">
        <f t="shared" si="15"/>
        <v>5.2628352973733916E-2</v>
      </c>
      <c r="J50" s="7">
        <f t="shared" si="16"/>
        <v>2.5468455579586324E-2</v>
      </c>
      <c r="K50" s="7">
        <f t="shared" si="17"/>
        <v>9.0970004336018651E-2</v>
      </c>
    </row>
    <row r="51" spans="1:11">
      <c r="A51" s="4" t="s">
        <v>10</v>
      </c>
      <c r="B51">
        <f t="shared" si="18"/>
        <v>9</v>
      </c>
      <c r="C51" s="3">
        <f t="shared" si="19"/>
        <v>38.611111111111114</v>
      </c>
      <c r="D51">
        <f t="shared" si="20"/>
        <v>36</v>
      </c>
      <c r="E51">
        <f t="shared" si="21"/>
        <v>40</v>
      </c>
      <c r="F51" s="8">
        <f t="shared" si="22"/>
        <v>1.4529663145135492</v>
      </c>
      <c r="G51" s="8">
        <f t="shared" si="14"/>
        <v>3.7630782246394077</v>
      </c>
      <c r="H51" s="4" t="s">
        <v>10</v>
      </c>
      <c r="I51" s="7">
        <f t="shared" si="15"/>
        <v>4.2712299486807881E-2</v>
      </c>
      <c r="J51" s="7">
        <f t="shared" si="16"/>
        <v>1.2302500767287228E-2</v>
      </c>
      <c r="K51" s="7">
        <f t="shared" si="17"/>
        <v>5.8059991327962246E-2</v>
      </c>
    </row>
    <row r="52" spans="1:11">
      <c r="A52">
        <v>10</v>
      </c>
      <c r="B52">
        <f t="shared" si="18"/>
        <v>9</v>
      </c>
      <c r="C52" s="3">
        <f t="shared" si="19"/>
        <v>45.988888888888887</v>
      </c>
      <c r="D52">
        <f t="shared" si="20"/>
        <v>44</v>
      </c>
      <c r="E52">
        <f t="shared" si="21"/>
        <v>48.1</v>
      </c>
      <c r="F52" s="8">
        <f t="shared" si="22"/>
        <v>1.2524420589835046</v>
      </c>
      <c r="G52" s="8">
        <f t="shared" si="14"/>
        <v>2.7233579441535496</v>
      </c>
      <c r="H52">
        <v>10</v>
      </c>
      <c r="I52" s="7">
        <f t="shared" si="15"/>
        <v>8.0652916961434951E-2</v>
      </c>
      <c r="J52" s="7">
        <f t="shared" si="16"/>
        <v>6.1452676486187352E-2</v>
      </c>
      <c r="K52" s="7">
        <f t="shared" si="17"/>
        <v>0.10014507637383163</v>
      </c>
    </row>
    <row r="53" spans="1:11">
      <c r="A53">
        <v>11</v>
      </c>
      <c r="B53">
        <f t="shared" si="18"/>
        <v>8</v>
      </c>
      <c r="C53" s="3">
        <f t="shared" si="19"/>
        <v>44.95</v>
      </c>
      <c r="D53">
        <f t="shared" si="20"/>
        <v>42.8</v>
      </c>
      <c r="E53">
        <f t="shared" si="21"/>
        <v>46.2</v>
      </c>
      <c r="F53" s="8">
        <f t="shared" si="22"/>
        <v>1.3480144128097309</v>
      </c>
      <c r="G53" s="8">
        <f t="shared" si="14"/>
        <v>2.9989197170405579</v>
      </c>
      <c r="H53">
        <v>11</v>
      </c>
      <c r="I53" s="7">
        <f t="shared" si="15"/>
        <v>7.9729696069247735E-2</v>
      </c>
      <c r="J53" s="7">
        <f t="shared" si="16"/>
        <v>5.8443769013172053E-2</v>
      </c>
      <c r="K53" s="7">
        <f t="shared" si="17"/>
        <v>9.1641975556125521E-2</v>
      </c>
    </row>
    <row r="54" spans="1:11">
      <c r="A54">
        <v>12</v>
      </c>
      <c r="B54">
        <f t="shared" si="18"/>
        <v>7</v>
      </c>
      <c r="C54" s="3">
        <f t="shared" si="19"/>
        <v>35.028571428571425</v>
      </c>
      <c r="D54">
        <f t="shared" si="20"/>
        <v>34</v>
      </c>
      <c r="E54">
        <f t="shared" si="21"/>
        <v>36.1</v>
      </c>
      <c r="F54" s="8">
        <f t="shared" si="22"/>
        <v>0.70169861933832089</v>
      </c>
      <c r="G54" s="8">
        <f t="shared" si="14"/>
        <v>2.0032179181762837</v>
      </c>
      <c r="H54">
        <v>12</v>
      </c>
      <c r="I54" s="7">
        <f t="shared" si="15"/>
        <v>6.6422425832120657E-2</v>
      </c>
      <c r="J54" s="7">
        <f t="shared" si="16"/>
        <v>5.3478917042255159E-2</v>
      </c>
      <c r="K54" s="7">
        <f t="shared" si="17"/>
        <v>7.9507201905657965E-2</v>
      </c>
    </row>
    <row r="55" spans="1:11">
      <c r="A55">
        <v>13</v>
      </c>
      <c r="B55">
        <f t="shared" si="18"/>
        <v>10</v>
      </c>
      <c r="C55" s="3">
        <f t="shared" si="19"/>
        <v>26.99</v>
      </c>
      <c r="D55">
        <f t="shared" si="20"/>
        <v>25.3</v>
      </c>
      <c r="E55">
        <f t="shared" si="21"/>
        <v>29</v>
      </c>
      <c r="F55" s="8">
        <f t="shared" si="22"/>
        <v>0.97348172384833032</v>
      </c>
      <c r="G55" s="8">
        <f t="shared" si="14"/>
        <v>3.6068237267444623</v>
      </c>
      <c r="H55">
        <v>13</v>
      </c>
      <c r="I55" s="7">
        <f t="shared" si="15"/>
        <v>5.7202884556516453E-2</v>
      </c>
      <c r="J55" s="7">
        <f t="shared" si="16"/>
        <v>2.9120521175817871E-2</v>
      </c>
      <c r="K55" s="7">
        <f t="shared" si="17"/>
        <v>8.8397997898955971E-2</v>
      </c>
    </row>
    <row r="56" spans="1:11">
      <c r="A56">
        <v>14</v>
      </c>
      <c r="B56">
        <f t="shared" si="18"/>
        <v>8</v>
      </c>
      <c r="C56" s="3">
        <f t="shared" si="19"/>
        <v>29.612500000000001</v>
      </c>
      <c r="D56">
        <f t="shared" si="20"/>
        <v>28</v>
      </c>
      <c r="E56">
        <f t="shared" si="21"/>
        <v>31.6</v>
      </c>
      <c r="F56" s="8">
        <f t="shared" si="22"/>
        <v>1.0588909292273145</v>
      </c>
      <c r="G56" s="8">
        <f t="shared" si="14"/>
        <v>3.5758241594843883</v>
      </c>
      <c r="H56">
        <v>14</v>
      </c>
      <c r="I56" s="7">
        <f t="shared" si="15"/>
        <v>5.2475073730821498E-2</v>
      </c>
      <c r="J56" s="7">
        <f t="shared" si="16"/>
        <v>2.815803134221917E-2</v>
      </c>
      <c r="K56" s="7">
        <f t="shared" si="17"/>
        <v>8.0687082618403849E-2</v>
      </c>
    </row>
    <row r="57" spans="1:11">
      <c r="A57">
        <v>7</v>
      </c>
      <c r="B57">
        <f t="shared" si="18"/>
        <v>8</v>
      </c>
      <c r="C57" s="3">
        <f t="shared" si="19"/>
        <v>41.625</v>
      </c>
      <c r="D57">
        <f t="shared" si="20"/>
        <v>39</v>
      </c>
      <c r="E57">
        <f t="shared" si="21"/>
        <v>44</v>
      </c>
      <c r="F57" s="8">
        <f t="shared" si="22"/>
        <v>1.685018016012207</v>
      </c>
      <c r="G57" s="8">
        <f t="shared" si="14"/>
        <v>4.0480913297590559</v>
      </c>
      <c r="H57">
        <v>7</v>
      </c>
      <c r="I57" s="7">
        <f t="shared" si="15"/>
        <v>6.3354246514376156E-2</v>
      </c>
      <c r="J57" s="7">
        <f t="shared" si="16"/>
        <v>3.5064607026499051E-2</v>
      </c>
      <c r="K57" s="7">
        <f t="shared" si="17"/>
        <v>8.7452676486187375E-2</v>
      </c>
    </row>
    <row r="58" spans="1:11">
      <c r="A58">
        <v>8</v>
      </c>
      <c r="B58">
        <f t="shared" si="18"/>
        <v>9</v>
      </c>
      <c r="C58" s="3">
        <f t="shared" si="19"/>
        <v>11</v>
      </c>
      <c r="D58">
        <f t="shared" si="20"/>
        <v>10</v>
      </c>
      <c r="E58">
        <f t="shared" si="21"/>
        <v>12</v>
      </c>
      <c r="F58" s="8">
        <f t="shared" si="22"/>
        <v>0.61846584384264358</v>
      </c>
      <c r="G58" s="8">
        <f t="shared" si="14"/>
        <v>5.6224167622058507</v>
      </c>
      <c r="H58">
        <v>8</v>
      </c>
      <c r="I58" s="7">
        <f t="shared" si="15"/>
        <v>9.839268515822519E-2</v>
      </c>
      <c r="J58" s="7">
        <f t="shared" si="16"/>
        <v>5.7000000000000051E-2</v>
      </c>
      <c r="K58" s="7">
        <f t="shared" si="17"/>
        <v>0.13618124604762494</v>
      </c>
    </row>
  </sheetData>
  <sheetCalcPr fullCalcOnLoad="1"/>
  <phoneticPr fontId="2" type="noConversion"/>
  <pageMargins left="0.39370078740157483" right="0.39370078740157483" top="0.98425196850393704" bottom="0.98425196850393704" header="0.51181102362204722" footer="0.51181102362204722"/>
  <pageSetup paperSize="0" orientation="landscape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MT Dmanissi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cp:lastPrinted>1999-08-16T15:36:56Z</cp:lastPrinted>
  <dcterms:created xsi:type="dcterms:W3CDTF">1999-05-21T16:11:19Z</dcterms:created>
  <dcterms:modified xsi:type="dcterms:W3CDTF">2022-08-29T08:33:35Z</dcterms:modified>
</cp:coreProperties>
</file>